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drawings/drawing1.xml" ContentType="application/vnd.openxmlformats-officedocument.drawing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90_Projects" state="hidden" r:id="rId4"/>
    <sheet sheetId="2" name="90_Milestones" state="hidden" r:id="rId5"/>
    <sheet sheetId="3" name="90_Risks" state="hidden" r:id="rId6"/>
    <sheet sheetId="4" name="90_Issues" state="hidden" r:id="rId7"/>
    <sheet sheetId="5" name="90_BusinessCases" state="hidden" r:id="rId8"/>
    <sheet sheetId="6" name="90_Financials" state="hidden" r:id="rId9"/>
    <sheet sheetId="7" name="90_Resources" state="hidden" r:id="rId10"/>
    <sheet sheetId="8" name="90_StatusUpdates" state="hidden" r:id="rId11"/>
    <sheet sheetId="9" name="91_Dimensions" state="hidden" r:id="rId12"/>
    <sheet sheetId="10" name="92_Measures_Config" state="hidden" r:id="rId13"/>
    <sheet sheetId="11" name="93_Refresh_Log" state="hidden" r:id="rId14"/>
    <sheet sheetId="12" name="00_Landing" state="visible" r:id="rId15"/>
    <sheet sheetId="13" name="01_Executive_Dashboard" state="visible" r:id="rId16"/>
    <sheet sheetId="14" name="02_Portfolio_Tracker" state="visible" r:id="rId17"/>
    <sheet sheetId="15" name="03_Project_Health" state="visible" r:id="rId18"/>
    <sheet sheetId="16" name="04_Business_Case_Tracker" state="visible" r:id="rId19"/>
    <sheet sheetId="17" name="05_RAID_Log_Dashboard" state="visible" r:id="rId20"/>
    <sheet sheetId="18" name="06_Financial_Tracking" state="visible" r:id="rId21"/>
    <sheet sheetId="19" name="07_Resource_Capacity" state="visible" r:id="rId22"/>
    <sheet sheetId="20" name="08_Steering_Committee" state="visible" r:id="rId23"/>
  </sheets>
  <calcPr calcId="171027" fullCalcOnLoad="1"/>
</workbook>
</file>

<file path=xl/sharedStrings.xml><?xml version="1.0" encoding="utf-8"?>
<sst xmlns="http://schemas.openxmlformats.org/spreadsheetml/2006/main" count="4644" uniqueCount="1151">
  <si>
    <t>ProjectID</t>
  </si>
  <si>
    <t>PortfolioID</t>
  </si>
  <si>
    <t>ProjectName</t>
  </si>
  <si>
    <t>Sponsor</t>
  </si>
  <si>
    <t>PM</t>
  </si>
  <si>
    <t>Department</t>
  </si>
  <si>
    <t>StrategicObjective</t>
  </si>
  <si>
    <t>Stage</t>
  </si>
  <si>
    <t>RAG</t>
  </si>
  <si>
    <t>HealthScore</t>
  </si>
  <si>
    <t>StartDate</t>
  </si>
  <si>
    <t>BaselineFinish</t>
  </si>
  <si>
    <t>ForecastFinish</t>
  </si>
  <si>
    <t>Budget</t>
  </si>
  <si>
    <t>Actual</t>
  </si>
  <si>
    <t>Committed</t>
  </si>
  <si>
    <t>PercentComplete</t>
  </si>
  <si>
    <t>Priority</t>
  </si>
  <si>
    <t>EscalationFlag</t>
  </si>
  <si>
    <t>StatusFreshnessDays</t>
  </si>
  <si>
    <t>PRJ-001</t>
  </si>
  <si>
    <t>Transformation</t>
  </si>
  <si>
    <t>ERP Stabilization</t>
  </si>
  <si>
    <t>A. Rahman</t>
  </si>
  <si>
    <t>N. Ibrahim</t>
  </si>
  <si>
    <t>IT</t>
  </si>
  <si>
    <t>Operational Efficiency</t>
  </si>
  <si>
    <t>Initiation</t>
  </si>
  <si>
    <t>Green</t>
  </si>
  <si>
    <t>2026-01-05</t>
  </si>
  <si>
    <t>2026-04-05</t>
  </si>
  <si>
    <t>2026-04-03</t>
  </si>
  <si>
    <t>High</t>
  </si>
  <si>
    <t>Yes</t>
  </si>
  <si>
    <t>PRJ-002</t>
  </si>
  <si>
    <t>Customer Experience</t>
  </si>
  <si>
    <t>Client Portal Redesign</t>
  </si>
  <si>
    <t>C. Bennett</t>
  </si>
  <si>
    <t>S. Hall</t>
  </si>
  <si>
    <t>Finance</t>
  </si>
  <si>
    <t>Revenue Growth</t>
  </si>
  <si>
    <t>Planning</t>
  </si>
  <si>
    <t>2026-01-11</t>
  </si>
  <si>
    <t>2026-04-15</t>
  </si>
  <si>
    <t>2026-04-14</t>
  </si>
  <si>
    <t>Medium</t>
  </si>
  <si>
    <t>No</t>
  </si>
  <si>
    <t>PRJ-003</t>
  </si>
  <si>
    <t>Operations Excellence</t>
  </si>
  <si>
    <t>Finance Automation</t>
  </si>
  <si>
    <t>D. Kim</t>
  </si>
  <si>
    <t>A. Khan</t>
  </si>
  <si>
    <t>Marketing</t>
  </si>
  <si>
    <t>Delivery</t>
  </si>
  <si>
    <t>2026-01-17</t>
  </si>
  <si>
    <t>2026-04-25</t>
  </si>
  <si>
    <t>PRJ-004</t>
  </si>
  <si>
    <t>Data &amp; Analytics</t>
  </si>
  <si>
    <t>Data Warehouse Refresh</t>
  </si>
  <si>
    <t>S. Chen</t>
  </si>
  <si>
    <t>M. Singh</t>
  </si>
  <si>
    <t>Operations</t>
  </si>
  <si>
    <t>Risk Reduction</t>
  </si>
  <si>
    <t>Amber</t>
  </si>
  <si>
    <t>2026-01-23</t>
  </si>
  <si>
    <t>2026-05-05</t>
  </si>
  <si>
    <t>2026-05-06</t>
  </si>
  <si>
    <t>PRJ-005</t>
  </si>
  <si>
    <t>Regulatory Change</t>
  </si>
  <si>
    <t>Compliance Uplift</t>
  </si>
  <si>
    <t>M. Lopez</t>
  </si>
  <si>
    <t>J. Patel</t>
  </si>
  <si>
    <t>Legal</t>
  </si>
  <si>
    <t>Digital Enablement</t>
  </si>
  <si>
    <t>Closing</t>
  </si>
  <si>
    <t>2026-01-29</t>
  </si>
  <si>
    <t>2026-05-15</t>
  </si>
  <si>
    <t>2026-05-17</t>
  </si>
  <si>
    <t>Low</t>
  </si>
  <si>
    <t>PRJ-006</t>
  </si>
  <si>
    <t>Product Delivery</t>
  </si>
  <si>
    <t>Contact Center Optimization</t>
  </si>
  <si>
    <t>R. Torres</t>
  </si>
  <si>
    <t>L. Wong</t>
  </si>
  <si>
    <t>HR</t>
  </si>
  <si>
    <t>Data Modernization</t>
  </si>
  <si>
    <t>Red</t>
  </si>
  <si>
    <t>2026-02-04</t>
  </si>
  <si>
    <t>2026-05-25</t>
  </si>
  <si>
    <t>2026-05-28</t>
  </si>
  <si>
    <t>PRJ-007</t>
  </si>
  <si>
    <t>ServiceNow Rollout</t>
  </si>
  <si>
    <t>2026-02-10</t>
  </si>
  <si>
    <t>2026-06-04</t>
  </si>
  <si>
    <t>2026-06-08</t>
  </si>
  <si>
    <t>PRJ-008</t>
  </si>
  <si>
    <t>Sales Forecast Model</t>
  </si>
  <si>
    <t>2026-02-16</t>
  </si>
  <si>
    <t>2026-06-14</t>
  </si>
  <si>
    <t>2026-06-19</t>
  </si>
  <si>
    <t>PRJ-009</t>
  </si>
  <si>
    <t>Procurement Controls</t>
  </si>
  <si>
    <t>2026-02-22</t>
  </si>
  <si>
    <t>2026-06-24</t>
  </si>
  <si>
    <t>2026-06-30</t>
  </si>
  <si>
    <t>PRJ-010</t>
  </si>
  <si>
    <t>HR Self-Service</t>
  </si>
  <si>
    <t>2026-02-28</t>
  </si>
  <si>
    <t>2026-07-04</t>
  </si>
  <si>
    <t>2026-07-11</t>
  </si>
  <si>
    <t>PRJ-011</t>
  </si>
  <si>
    <t>Mobile App Release</t>
  </si>
  <si>
    <t>2026-03-06</t>
  </si>
  <si>
    <t>2026-07-22</t>
  </si>
  <si>
    <t>PRJ-012</t>
  </si>
  <si>
    <t>Cloud Cost Optimization</t>
  </si>
  <si>
    <t>2026-03-12</t>
  </si>
  <si>
    <t>2026-08-02</t>
  </si>
  <si>
    <t>PRJ-013</t>
  </si>
  <si>
    <t>Portfolio Intake Revamp</t>
  </si>
  <si>
    <t>2026-03-18</t>
  </si>
  <si>
    <t>PRJ-014</t>
  </si>
  <si>
    <t>Steering Committee Pack</t>
  </si>
  <si>
    <t>2026-03-24</t>
  </si>
  <si>
    <t>2026-06-25</t>
  </si>
  <si>
    <t>PRJ-015</t>
  </si>
  <si>
    <t>Security Hardening</t>
  </si>
  <si>
    <t>2026-03-30</t>
  </si>
  <si>
    <t>2026-07-14</t>
  </si>
  <si>
    <t>2026-07-06</t>
  </si>
  <si>
    <t>PRJ-016</t>
  </si>
  <si>
    <t>CRM Data Quality</t>
  </si>
  <si>
    <t>2026-07-24</t>
  </si>
  <si>
    <t>2026-07-17</t>
  </si>
  <si>
    <t>PRJ-017</t>
  </si>
  <si>
    <t>Resource Planning Model</t>
  </si>
  <si>
    <t>2026-04-11</t>
  </si>
  <si>
    <t>2026-08-03</t>
  </si>
  <si>
    <t>2026-07-28</t>
  </si>
  <si>
    <t>PRJ-018</t>
  </si>
  <si>
    <t>Customer Onboarding</t>
  </si>
  <si>
    <t>2026-04-17</t>
  </si>
  <si>
    <t>2026-08-13</t>
  </si>
  <si>
    <t>2026-08-08</t>
  </si>
  <si>
    <t>PRJ-019</t>
  </si>
  <si>
    <t>Billing Reconciliation</t>
  </si>
  <si>
    <t>2026-04-23</t>
  </si>
  <si>
    <t>2026-08-23</t>
  </si>
  <si>
    <t>2026-08-19</t>
  </si>
  <si>
    <t>PRJ-020</t>
  </si>
  <si>
    <t>Vendor Integration</t>
  </si>
  <si>
    <t>2026-04-29</t>
  </si>
  <si>
    <t>2026-09-02</t>
  </si>
  <si>
    <t>2026-08-30</t>
  </si>
  <si>
    <t>PRJ-021</t>
  </si>
  <si>
    <t>Product Discovery</t>
  </si>
  <si>
    <t>2026-09-10</t>
  </si>
  <si>
    <t>PRJ-022</t>
  </si>
  <si>
    <t>Analytics Governance</t>
  </si>
  <si>
    <t>2026-05-11</t>
  </si>
  <si>
    <t>2026-09-21</t>
  </si>
  <si>
    <t>PRJ-023</t>
  </si>
  <si>
    <t>Retention Campaign</t>
  </si>
  <si>
    <t>2026-10-02</t>
  </si>
  <si>
    <t>PRJ-024</t>
  </si>
  <si>
    <t>Operational Dashboard</t>
  </si>
  <si>
    <t>2026-05-23</t>
  </si>
  <si>
    <t>2026-10-13</t>
  </si>
  <si>
    <t>PRJ-025</t>
  </si>
  <si>
    <t>Policy Refresh</t>
  </si>
  <si>
    <t>2026-05-29</t>
  </si>
  <si>
    <t>2026-09-12</t>
  </si>
  <si>
    <t>2026-08-25</t>
  </si>
  <si>
    <t>PRJ-026</t>
  </si>
  <si>
    <t>API Gateway</t>
  </si>
  <si>
    <t>2026-09-22</t>
  </si>
  <si>
    <t>2026-09-05</t>
  </si>
  <si>
    <t>PRJ-027</t>
  </si>
  <si>
    <t>Knowledge Base</t>
  </si>
  <si>
    <t>2026-06-10</t>
  </si>
  <si>
    <t>2026-09-16</t>
  </si>
  <si>
    <t>PRJ-028</t>
  </si>
  <si>
    <t>Workflow Simplification</t>
  </si>
  <si>
    <t>2026-06-16</t>
  </si>
  <si>
    <t>2026-10-12</t>
  </si>
  <si>
    <t>2026-09-27</t>
  </si>
  <si>
    <t>PRJ-029</t>
  </si>
  <si>
    <t>Audit Readiness</t>
  </si>
  <si>
    <t>2026-06-22</t>
  </si>
  <si>
    <t>2026-10-22</t>
  </si>
  <si>
    <t>2026-10-08</t>
  </si>
  <si>
    <t>PRJ-030</t>
  </si>
  <si>
    <t>Release Train</t>
  </si>
  <si>
    <t>2026-06-28</t>
  </si>
  <si>
    <t>2026-11-01</t>
  </si>
  <si>
    <t>2026-10-19</t>
  </si>
  <si>
    <t>PRJ-031</t>
  </si>
  <si>
    <t>Benefits Tracking</t>
  </si>
  <si>
    <t>2026-10-30</t>
  </si>
  <si>
    <t>PRJ-032</t>
  </si>
  <si>
    <t>PMO Operating Model</t>
  </si>
  <si>
    <t>2026-07-10</t>
  </si>
  <si>
    <t>2026-11-10</t>
  </si>
  <si>
    <t>PRJ-033</t>
  </si>
  <si>
    <t>Capacity Planning</t>
  </si>
  <si>
    <t>2026-07-16</t>
  </si>
  <si>
    <t>2026-11-21</t>
  </si>
  <si>
    <t>PRJ-034</t>
  </si>
  <si>
    <t>Change Request Hub</t>
  </si>
  <si>
    <t>2026-12-02</t>
  </si>
  <si>
    <t>PRJ-035</t>
  </si>
  <si>
    <t>Milestone Tracker</t>
  </si>
  <si>
    <t>2026-11-11</t>
  </si>
  <si>
    <t>2026-12-13</t>
  </si>
  <si>
    <t>PRJ-036</t>
  </si>
  <si>
    <t>Decision Log</t>
  </si>
  <si>
    <t>2026-12-24</t>
  </si>
  <si>
    <t>PRJ-037</t>
  </si>
  <si>
    <t>Executive Reporting</t>
  </si>
  <si>
    <t>2026-08-09</t>
  </si>
  <si>
    <t>2026-12-01</t>
  </si>
  <si>
    <t>2026-11-05</t>
  </si>
  <si>
    <t>MilestoneID</t>
  </si>
  <si>
    <t>MilestoneName</t>
  </si>
  <si>
    <t>PlannedDate</t>
  </si>
  <si>
    <t>ForecastDate</t>
  </si>
  <si>
    <t>ActualDate</t>
  </si>
  <si>
    <t>Status</t>
  </si>
  <si>
    <t>CriticalFlag</t>
  </si>
  <si>
    <t>Owner</t>
  </si>
  <si>
    <t>MS-001-1</t>
  </si>
  <si>
    <t>Kickoff</t>
  </si>
  <si>
    <t>2026-01-19</t>
  </si>
  <si>
    <t>2026-01-21</t>
  </si>
  <si>
    <t>2026-01-18</t>
  </si>
  <si>
    <t>Complete</t>
  </si>
  <si>
    <t>MS-001-2</t>
  </si>
  <si>
    <t>Build</t>
  </si>
  <si>
    <t>2026-02-06</t>
  </si>
  <si>
    <t>2026-02-12</t>
  </si>
  <si>
    <t>2026-02-05</t>
  </si>
  <si>
    <t>On track</t>
  </si>
  <si>
    <t>MS-001-3</t>
  </si>
  <si>
    <t>UAT</t>
  </si>
  <si>
    <t>2026-02-24</t>
  </si>
  <si>
    <t>2026-02-26</t>
  </si>
  <si>
    <t/>
  </si>
  <si>
    <t>At risk</t>
  </si>
  <si>
    <t>MS-001-4</t>
  </si>
  <si>
    <t>Go-live</t>
  </si>
  <si>
    <t>2026-03-14</t>
  </si>
  <si>
    <t>2026-03-20</t>
  </si>
  <si>
    <t>Pending</t>
  </si>
  <si>
    <t>MS-002-1</t>
  </si>
  <si>
    <t>2026-01-25</t>
  </si>
  <si>
    <t>2026-01-27</t>
  </si>
  <si>
    <t>2026-01-24</t>
  </si>
  <si>
    <t>MS-002-2</t>
  </si>
  <si>
    <t>2026-02-18</t>
  </si>
  <si>
    <t>2026-02-11</t>
  </si>
  <si>
    <t>MS-002-3</t>
  </si>
  <si>
    <t>2026-03-02</t>
  </si>
  <si>
    <t>2026-03-04</t>
  </si>
  <si>
    <t>MS-002-4</t>
  </si>
  <si>
    <t>2026-03-26</t>
  </si>
  <si>
    <t>MS-003-1</t>
  </si>
  <si>
    <t>2026-01-31</t>
  </si>
  <si>
    <t>2026-02-02</t>
  </si>
  <si>
    <t>2026-01-30</t>
  </si>
  <si>
    <t>MS-003-2</t>
  </si>
  <si>
    <t>2026-02-17</t>
  </si>
  <si>
    <t>MS-003-3</t>
  </si>
  <si>
    <t>2026-03-08</t>
  </si>
  <si>
    <t>2026-03-10</t>
  </si>
  <si>
    <t>MS-003-4</t>
  </si>
  <si>
    <t>2026-04-01</t>
  </si>
  <si>
    <t>MS-004-1</t>
  </si>
  <si>
    <t>2026-02-08</t>
  </si>
  <si>
    <t>MS-004-2</t>
  </si>
  <si>
    <t>2026-02-23</t>
  </si>
  <si>
    <t>MS-004-3</t>
  </si>
  <si>
    <t>2026-03-16</t>
  </si>
  <si>
    <t>MS-004-4</t>
  </si>
  <si>
    <t>2026-04-07</t>
  </si>
  <si>
    <t>MS-005-1</t>
  </si>
  <si>
    <t>2026-02-14</t>
  </si>
  <si>
    <t>MS-005-2</t>
  </si>
  <si>
    <t>2026-03-01</t>
  </si>
  <si>
    <t>MS-005-3</t>
  </si>
  <si>
    <t>2026-03-22</t>
  </si>
  <si>
    <t>MS-005-4</t>
  </si>
  <si>
    <t>2026-04-13</t>
  </si>
  <si>
    <t>MS-006-1</t>
  </si>
  <si>
    <t>2026-02-20</t>
  </si>
  <si>
    <t>MS-006-2</t>
  </si>
  <si>
    <t>2026-03-07</t>
  </si>
  <si>
    <t>MS-006-3</t>
  </si>
  <si>
    <t>2026-03-28</t>
  </si>
  <si>
    <t>MS-006-4</t>
  </si>
  <si>
    <t>2026-04-19</t>
  </si>
  <si>
    <t>MS-007-1</t>
  </si>
  <si>
    <t>MS-007-2</t>
  </si>
  <si>
    <t>2026-03-13</t>
  </si>
  <si>
    <t>MS-007-3</t>
  </si>
  <si>
    <t>MS-007-4</t>
  </si>
  <si>
    <t>MS-008-1</t>
  </si>
  <si>
    <t>MS-008-2</t>
  </si>
  <si>
    <t>2026-03-19</t>
  </si>
  <si>
    <t>MS-008-3</t>
  </si>
  <si>
    <t>2026-04-09</t>
  </si>
  <si>
    <t>MS-008-4</t>
  </si>
  <si>
    <t>2026-05-01</t>
  </si>
  <si>
    <t>MS-009-1</t>
  </si>
  <si>
    <t>MS-009-2</t>
  </si>
  <si>
    <t>2026-03-25</t>
  </si>
  <si>
    <t>MS-009-3</t>
  </si>
  <si>
    <t>MS-009-4</t>
  </si>
  <si>
    <t>2026-05-07</t>
  </si>
  <si>
    <t>MS-010-1</t>
  </si>
  <si>
    <t>MS-010-2</t>
  </si>
  <si>
    <t>2026-03-31</t>
  </si>
  <si>
    <t>MS-010-3</t>
  </si>
  <si>
    <t>2026-04-21</t>
  </si>
  <si>
    <t>MS-010-4</t>
  </si>
  <si>
    <t>2026-05-13</t>
  </si>
  <si>
    <t>MS-011-1</t>
  </si>
  <si>
    <t>MS-011-2</t>
  </si>
  <si>
    <t>2026-04-06</t>
  </si>
  <si>
    <t>MS-011-3</t>
  </si>
  <si>
    <t>2026-04-27</t>
  </si>
  <si>
    <t>MS-011-4</t>
  </si>
  <si>
    <t>2026-05-19</t>
  </si>
  <si>
    <t>MS-012-1</t>
  </si>
  <si>
    <t>MS-012-2</t>
  </si>
  <si>
    <t>2026-04-12</t>
  </si>
  <si>
    <t>MS-012-3</t>
  </si>
  <si>
    <t>2026-05-03</t>
  </si>
  <si>
    <t>MS-012-4</t>
  </si>
  <si>
    <t>MS-013-1</t>
  </si>
  <si>
    <t>MS-013-2</t>
  </si>
  <si>
    <t>2026-04-18</t>
  </si>
  <si>
    <t>MS-013-3</t>
  </si>
  <si>
    <t>2026-05-09</t>
  </si>
  <si>
    <t>MS-013-4</t>
  </si>
  <si>
    <t>2026-05-31</t>
  </si>
  <si>
    <t>MS-014-1</t>
  </si>
  <si>
    <t>MS-014-2</t>
  </si>
  <si>
    <t>2026-04-24</t>
  </si>
  <si>
    <t>MS-014-3</t>
  </si>
  <si>
    <t>MS-014-4</t>
  </si>
  <si>
    <t>2026-06-06</t>
  </si>
  <si>
    <t>MS-015-1</t>
  </si>
  <si>
    <t>MS-015-2</t>
  </si>
  <si>
    <t>2026-04-30</t>
  </si>
  <si>
    <t>MS-015-3</t>
  </si>
  <si>
    <t>2026-05-21</t>
  </si>
  <si>
    <t>MS-015-4</t>
  </si>
  <si>
    <t>2026-06-12</t>
  </si>
  <si>
    <t>MS-016-1</t>
  </si>
  <si>
    <t>MS-016-2</t>
  </si>
  <si>
    <t>MS-016-3</t>
  </si>
  <si>
    <t>2026-05-27</t>
  </si>
  <si>
    <t>MS-016-4</t>
  </si>
  <si>
    <t>2026-06-18</t>
  </si>
  <si>
    <t>MS-017-1</t>
  </si>
  <si>
    <t>MS-017-2</t>
  </si>
  <si>
    <t>2026-05-12</t>
  </si>
  <si>
    <t>MS-017-3</t>
  </si>
  <si>
    <t>2026-06-02</t>
  </si>
  <si>
    <t>MS-017-4</t>
  </si>
  <si>
    <t>MS-018-1</t>
  </si>
  <si>
    <t>MS-018-2</t>
  </si>
  <si>
    <t>2026-05-18</t>
  </si>
  <si>
    <t>MS-018-3</t>
  </si>
  <si>
    <t>MS-018-4</t>
  </si>
  <si>
    <t>MS-019-1</t>
  </si>
  <si>
    <t>MS-019-2</t>
  </si>
  <si>
    <t>2026-05-24</t>
  </si>
  <si>
    <t>MS-019-3</t>
  </si>
  <si>
    <t>MS-019-4</t>
  </si>
  <si>
    <t>MS-020-1</t>
  </si>
  <si>
    <t>MS-020-2</t>
  </si>
  <si>
    <t>2026-05-30</t>
  </si>
  <si>
    <t>MS-020-3</t>
  </si>
  <si>
    <t>2026-06-20</t>
  </si>
  <si>
    <t>MS-020-4</t>
  </si>
  <si>
    <t>2026-07-12</t>
  </si>
  <si>
    <t>MS-021-1</t>
  </si>
  <si>
    <t>MS-021-2</t>
  </si>
  <si>
    <t>2026-06-05</t>
  </si>
  <si>
    <t>MS-021-3</t>
  </si>
  <si>
    <t>2026-06-26</t>
  </si>
  <si>
    <t>MS-021-4</t>
  </si>
  <si>
    <t>2026-07-18</t>
  </si>
  <si>
    <t>MS-022-1</t>
  </si>
  <si>
    <t>MS-022-2</t>
  </si>
  <si>
    <t>2026-06-11</t>
  </si>
  <si>
    <t>MS-022-3</t>
  </si>
  <si>
    <t>2026-07-02</t>
  </si>
  <si>
    <t>MS-022-4</t>
  </si>
  <si>
    <t>MS-023-1</t>
  </si>
  <si>
    <t>MS-023-2</t>
  </si>
  <si>
    <t>2026-06-17</t>
  </si>
  <si>
    <t>MS-023-3</t>
  </si>
  <si>
    <t>2026-07-08</t>
  </si>
  <si>
    <t>MS-023-4</t>
  </si>
  <si>
    <t>2026-07-30</t>
  </si>
  <si>
    <t>MS-024-1</t>
  </si>
  <si>
    <t>MS-024-2</t>
  </si>
  <si>
    <t>2026-06-23</t>
  </si>
  <si>
    <t>MS-024-3</t>
  </si>
  <si>
    <t>MS-024-4</t>
  </si>
  <si>
    <t>2026-08-05</t>
  </si>
  <si>
    <t>MS-025-1</t>
  </si>
  <si>
    <t>MS-025-2</t>
  </si>
  <si>
    <t>2026-06-29</t>
  </si>
  <si>
    <t>MS-025-3</t>
  </si>
  <si>
    <t>2026-07-20</t>
  </si>
  <si>
    <t>MS-025-4</t>
  </si>
  <si>
    <t>2026-08-11</t>
  </si>
  <si>
    <t>MS-026-1</t>
  </si>
  <si>
    <t>MS-026-2</t>
  </si>
  <si>
    <t>2026-07-05</t>
  </si>
  <si>
    <t>MS-026-3</t>
  </si>
  <si>
    <t>2026-07-26</t>
  </si>
  <si>
    <t>MS-026-4</t>
  </si>
  <si>
    <t>2026-08-17</t>
  </si>
  <si>
    <t>MS-027-1</t>
  </si>
  <si>
    <t>MS-027-2</t>
  </si>
  <si>
    <t>MS-027-3</t>
  </si>
  <si>
    <t>2026-08-01</t>
  </si>
  <si>
    <t>MS-027-4</t>
  </si>
  <si>
    <t>MS-028-1</t>
  </si>
  <si>
    <t>MS-028-2</t>
  </si>
  <si>
    <t>MS-028-3</t>
  </si>
  <si>
    <t>2026-08-07</t>
  </si>
  <si>
    <t>MS-028-4</t>
  </si>
  <si>
    <t>2026-08-29</t>
  </si>
  <si>
    <t>MS-029-1</t>
  </si>
  <si>
    <t>MS-029-2</t>
  </si>
  <si>
    <t>2026-07-23</t>
  </si>
  <si>
    <t>MS-029-3</t>
  </si>
  <si>
    <t>MS-029-4</t>
  </si>
  <si>
    <t>2026-09-04</t>
  </si>
  <si>
    <t>MS-030-1</t>
  </si>
  <si>
    <t>MS-030-2</t>
  </si>
  <si>
    <t>2026-07-29</t>
  </si>
  <si>
    <t>MS-030-3</t>
  </si>
  <si>
    <t>MS-030-4</t>
  </si>
  <si>
    <t>MS-031-1</t>
  </si>
  <si>
    <t>MS-031-2</t>
  </si>
  <si>
    <t>2026-08-04</t>
  </si>
  <si>
    <t>MS-031-3</t>
  </si>
  <si>
    <t>MS-031-4</t>
  </si>
  <si>
    <t>MS-032-1</t>
  </si>
  <si>
    <t>MS-032-2</t>
  </si>
  <si>
    <t>2026-08-10</t>
  </si>
  <si>
    <t>MS-032-3</t>
  </si>
  <si>
    <t>2026-08-31</t>
  </si>
  <si>
    <t>MS-032-4</t>
  </si>
  <si>
    <t>MS-033-1</t>
  </si>
  <si>
    <t>MS-033-2</t>
  </si>
  <si>
    <t>2026-08-16</t>
  </si>
  <si>
    <t>MS-033-3</t>
  </si>
  <si>
    <t>2026-09-06</t>
  </si>
  <si>
    <t>MS-033-4</t>
  </si>
  <si>
    <t>2026-09-28</t>
  </si>
  <si>
    <t>MS-034-1</t>
  </si>
  <si>
    <t>MS-034-2</t>
  </si>
  <si>
    <t>2026-08-22</t>
  </si>
  <si>
    <t>MS-034-3</t>
  </si>
  <si>
    <t>MS-034-4</t>
  </si>
  <si>
    <t>2026-10-04</t>
  </si>
  <si>
    <t>MS-035-1</t>
  </si>
  <si>
    <t>MS-035-2</t>
  </si>
  <si>
    <t>2026-08-28</t>
  </si>
  <si>
    <t>MS-035-3</t>
  </si>
  <si>
    <t>2026-09-18</t>
  </si>
  <si>
    <t>MS-035-4</t>
  </si>
  <si>
    <t>2026-10-10</t>
  </si>
  <si>
    <t>MS-036-1</t>
  </si>
  <si>
    <t>MS-036-2</t>
  </si>
  <si>
    <t>2026-09-03</t>
  </si>
  <si>
    <t>MS-036-3</t>
  </si>
  <si>
    <t>2026-09-24</t>
  </si>
  <si>
    <t>MS-036-4</t>
  </si>
  <si>
    <t>2026-10-16</t>
  </si>
  <si>
    <t>MS-037-1</t>
  </si>
  <si>
    <t>MS-037-2</t>
  </si>
  <si>
    <t>2026-09-09</t>
  </si>
  <si>
    <t>MS-037-3</t>
  </si>
  <si>
    <t>2026-09-30</t>
  </si>
  <si>
    <t>MS-037-4</t>
  </si>
  <si>
    <t>RiskID</t>
  </si>
  <si>
    <t>Category</t>
  </si>
  <si>
    <t>Likelihood</t>
  </si>
  <si>
    <t>Impact</t>
  </si>
  <si>
    <t>Score</t>
  </si>
  <si>
    <t>Mitigation</t>
  </si>
  <si>
    <t>DueDate</t>
  </si>
  <si>
    <t>AgingDays</t>
  </si>
  <si>
    <t>EscalatedFlag</t>
  </si>
  <si>
    <t>RK-001-1</t>
  </si>
  <si>
    <t>Mitigate erp stabilization risk 1</t>
  </si>
  <si>
    <t>Closed</t>
  </si>
  <si>
    <t>RK-001-2</t>
  </si>
  <si>
    <t>Commercial</t>
  </si>
  <si>
    <t>Mitigate erp stabilization risk 2</t>
  </si>
  <si>
    <t>Monitoring</t>
  </si>
  <si>
    <t>RK-002-1</t>
  </si>
  <si>
    <t>Mitigate client portal redesign risk 1</t>
  </si>
  <si>
    <t>2026-02-09</t>
  </si>
  <si>
    <t>RK-003-1</t>
  </si>
  <si>
    <t>Technical</t>
  </si>
  <si>
    <t>Mitigate finance automation risk 1</t>
  </si>
  <si>
    <t>Open</t>
  </si>
  <si>
    <t>RK-004-1</t>
  </si>
  <si>
    <t>Resource</t>
  </si>
  <si>
    <t>Mitigate data warehouse refresh risk 1</t>
  </si>
  <si>
    <t>2026-02-19</t>
  </si>
  <si>
    <t>RK-004-2</t>
  </si>
  <si>
    <t>Change</t>
  </si>
  <si>
    <t>Mitigate data warehouse refresh risk 2</t>
  </si>
  <si>
    <t>RK-005-1</t>
  </si>
  <si>
    <t>Mitigate compliance uplift risk 1</t>
  </si>
  <si>
    <t>RK-006-1</t>
  </si>
  <si>
    <t>Mitigate contact center optimization risk 1</t>
  </si>
  <si>
    <t>RK-007-1</t>
  </si>
  <si>
    <t>Mitigate servicenow rollout risk 1</t>
  </si>
  <si>
    <t>RK-007-2</t>
  </si>
  <si>
    <t>Mitigate servicenow rollout risk 2</t>
  </si>
  <si>
    <t>RK-008-1</t>
  </si>
  <si>
    <t>Mitigate sales forecast model risk 1</t>
  </si>
  <si>
    <t>2026-03-11</t>
  </si>
  <si>
    <t>RK-009-1</t>
  </si>
  <si>
    <t>Mitigate procurement controls risk 1</t>
  </si>
  <si>
    <t>RK-010-1</t>
  </si>
  <si>
    <t>Mitigate hr self-service risk 1</t>
  </si>
  <si>
    <t>2026-03-21</t>
  </si>
  <si>
    <t>RK-010-2</t>
  </si>
  <si>
    <t>Mitigate hr self-service risk 2</t>
  </si>
  <si>
    <t>RK-011-1</t>
  </si>
  <si>
    <t>Mitigate mobile app release risk 1</t>
  </si>
  <si>
    <t>RK-012-1</t>
  </si>
  <si>
    <t>Mitigate cloud cost optimization risk 1</t>
  </si>
  <si>
    <t>RK-013-1</t>
  </si>
  <si>
    <t>Mitigate portfolio intake revamp risk 1</t>
  </si>
  <si>
    <t>RK-013-2</t>
  </si>
  <si>
    <t>Mitigate portfolio intake revamp risk 2</t>
  </si>
  <si>
    <t>RK-014-1</t>
  </si>
  <si>
    <t>Mitigate steering committee pack risk 1</t>
  </si>
  <si>
    <t>2026-04-10</t>
  </si>
  <si>
    <t>RK-015-1</t>
  </si>
  <si>
    <t>Mitigate security hardening risk 1</t>
  </si>
  <si>
    <t>RK-016-1</t>
  </si>
  <si>
    <t>Mitigate crm data quality risk 1</t>
  </si>
  <si>
    <t>2026-04-20</t>
  </si>
  <si>
    <t>RK-016-2</t>
  </si>
  <si>
    <t>Mitigate crm data quality risk 2</t>
  </si>
  <si>
    <t>RK-017-1</t>
  </si>
  <si>
    <t>Mitigate resource planning model risk 1</t>
  </si>
  <si>
    <t>RK-018-1</t>
  </si>
  <si>
    <t>Mitigate customer onboarding risk 1</t>
  </si>
  <si>
    <t>RK-019-1</t>
  </si>
  <si>
    <t>Mitigate billing reconciliation risk 1</t>
  </si>
  <si>
    <t>RK-019-2</t>
  </si>
  <si>
    <t>Mitigate billing reconciliation risk 2</t>
  </si>
  <si>
    <t>RK-020-1</t>
  </si>
  <si>
    <t>Mitigate vendor integration risk 1</t>
  </si>
  <si>
    <t>2026-05-10</t>
  </si>
  <si>
    <t>RK-021-1</t>
  </si>
  <si>
    <t>Mitigate product discovery risk 1</t>
  </si>
  <si>
    <t>RK-022-1</t>
  </si>
  <si>
    <t>Mitigate analytics governance risk 1</t>
  </si>
  <si>
    <t>2026-05-20</t>
  </si>
  <si>
    <t>RK-022-2</t>
  </si>
  <si>
    <t>Mitigate analytics governance risk 2</t>
  </si>
  <si>
    <t>RK-023-1</t>
  </si>
  <si>
    <t>Mitigate retention campaign risk 1</t>
  </si>
  <si>
    <t>RK-024-1</t>
  </si>
  <si>
    <t>Mitigate operational dashboard risk 1</t>
  </si>
  <si>
    <t>RK-025-1</t>
  </si>
  <si>
    <t>Mitigate policy refresh risk 1</t>
  </si>
  <si>
    <t>RK-025-2</t>
  </si>
  <si>
    <t>Mitigate policy refresh risk 2</t>
  </si>
  <si>
    <t>RK-026-1</t>
  </si>
  <si>
    <t>Mitigate api gateway risk 1</t>
  </si>
  <si>
    <t>2026-06-09</t>
  </si>
  <si>
    <t>RK-027-1</t>
  </si>
  <si>
    <t>Mitigate knowledge base risk 1</t>
  </si>
  <si>
    <t>RK-028-1</t>
  </si>
  <si>
    <t>Mitigate workflow simplification risk 1</t>
  </si>
  <si>
    <t>RK-028-2</t>
  </si>
  <si>
    <t>Mitigate workflow simplification risk 2</t>
  </si>
  <si>
    <t>RK-029-1</t>
  </si>
  <si>
    <t>Mitigate audit readiness risk 1</t>
  </si>
  <si>
    <t>RK-030-1</t>
  </si>
  <si>
    <t>Mitigate release train risk 1</t>
  </si>
  <si>
    <t>RK-031-1</t>
  </si>
  <si>
    <t>Mitigate benefits tracking risk 1</t>
  </si>
  <si>
    <t>RK-031-2</t>
  </si>
  <si>
    <t>Mitigate benefits tracking risk 2</t>
  </si>
  <si>
    <t>RK-032-1</t>
  </si>
  <si>
    <t>Mitigate pmo operating model risk 1</t>
  </si>
  <si>
    <t>2026-07-09</t>
  </si>
  <si>
    <t>RK-033-1</t>
  </si>
  <si>
    <t>Mitigate capacity planning risk 1</t>
  </si>
  <si>
    <t>RK-034-1</t>
  </si>
  <si>
    <t>Mitigate change request hub risk 1</t>
  </si>
  <si>
    <t>2026-07-19</t>
  </si>
  <si>
    <t>RK-034-2</t>
  </si>
  <si>
    <t>Mitigate change request hub risk 2</t>
  </si>
  <si>
    <t>RK-035-1</t>
  </si>
  <si>
    <t>Mitigate milestone tracker risk 1</t>
  </si>
  <si>
    <t>RK-036-1</t>
  </si>
  <si>
    <t>Mitigate decision log risk 1</t>
  </si>
  <si>
    <t>RK-037-1</t>
  </si>
  <si>
    <t>Mitigate executive reporting risk 1</t>
  </si>
  <si>
    <t>RK-037-2</t>
  </si>
  <si>
    <t>Mitigate executive reporting risk 2</t>
  </si>
  <si>
    <t>IssueID</t>
  </si>
  <si>
    <t>Severity</t>
  </si>
  <si>
    <t>OpenDate</t>
  </si>
  <si>
    <t>ResolutionPlan</t>
  </si>
  <si>
    <t>DecisionRequired</t>
  </si>
  <si>
    <t>IS-001</t>
  </si>
  <si>
    <t>Major</t>
  </si>
  <si>
    <t>Resolve erp stabilization blockers through PMO escalation</t>
  </si>
  <si>
    <t>In progress</t>
  </si>
  <si>
    <t>IS-003</t>
  </si>
  <si>
    <t>Resolve finance automation blockers through PMO escalation</t>
  </si>
  <si>
    <t>IS-005</t>
  </si>
  <si>
    <t>Resolve compliance uplift blockers through PMO escalation</t>
  </si>
  <si>
    <t>IS-007</t>
  </si>
  <si>
    <t>Resolve servicenow rollout blockers through PMO escalation</t>
  </si>
  <si>
    <t>IS-009</t>
  </si>
  <si>
    <t>Resolve procurement controls blockers through PMO escalation</t>
  </si>
  <si>
    <t>IS-011</t>
  </si>
  <si>
    <t>Resolve mobile app release blockers through PMO escalation</t>
  </si>
  <si>
    <t>IS-013</t>
  </si>
  <si>
    <t>Resolve portfolio intake revamp blockers through PMO escalation</t>
  </si>
  <si>
    <t>IS-015</t>
  </si>
  <si>
    <t>Resolve security hardening blockers through PMO escalation</t>
  </si>
  <si>
    <t>IS-017</t>
  </si>
  <si>
    <t>Resolve resource planning model blockers through PMO escalation</t>
  </si>
  <si>
    <t>IS-019</t>
  </si>
  <si>
    <t>Resolve billing reconciliation blockers through PMO escalation</t>
  </si>
  <si>
    <t>IS-021</t>
  </si>
  <si>
    <t>Resolve product discovery blockers through PMO escalation</t>
  </si>
  <si>
    <t>IS-023</t>
  </si>
  <si>
    <t>Resolve retention campaign blockers through PMO escalation</t>
  </si>
  <si>
    <t>IS-025</t>
  </si>
  <si>
    <t>Resolve policy refresh blockers through PMO escalation</t>
  </si>
  <si>
    <t>IS-027</t>
  </si>
  <si>
    <t>Resolve knowledge base blockers through PMO escalation</t>
  </si>
  <si>
    <t>IS-029</t>
  </si>
  <si>
    <t>Resolve audit readiness blockers through PMO escalation</t>
  </si>
  <si>
    <t>IS-031</t>
  </si>
  <si>
    <t>Resolve benefits tracking blockers through PMO escalation</t>
  </si>
  <si>
    <t>IS-033</t>
  </si>
  <si>
    <t>Resolve capacity planning blockers through PMO escalation</t>
  </si>
  <si>
    <t>IS-035</t>
  </si>
  <si>
    <t>Resolve milestone tracker blockers through PMO escalation</t>
  </si>
  <si>
    <t>IS-037</t>
  </si>
  <si>
    <t>Resolve executive reporting blockers through PMO escalation</t>
  </si>
  <si>
    <t>BusinessCaseID</t>
  </si>
  <si>
    <t>CaseStatus</t>
  </si>
  <si>
    <t>ExpectedBenefit</t>
  </si>
  <si>
    <t>NPV</t>
  </si>
  <si>
    <t>IRR</t>
  </si>
  <si>
    <t>PaybackMonths</t>
  </si>
  <si>
    <t>ApprovalStage</t>
  </si>
  <si>
    <t>BenefitOwner</t>
  </si>
  <si>
    <t>AssumptionConfidence</t>
  </si>
  <si>
    <t>ApprovalDate</t>
  </si>
  <si>
    <t>BC-001</t>
  </si>
  <si>
    <t>Approved</t>
  </si>
  <si>
    <t>SteerCo</t>
  </si>
  <si>
    <t>2026-01-15</t>
  </si>
  <si>
    <t>BC-002</t>
  </si>
  <si>
    <t>BC-003</t>
  </si>
  <si>
    <t>PMO</t>
  </si>
  <si>
    <t>BC-004</t>
  </si>
  <si>
    <t>Under Review</t>
  </si>
  <si>
    <t>Business Sponsor</t>
  </si>
  <si>
    <t>BC-005</t>
  </si>
  <si>
    <t>BC-006</t>
  </si>
  <si>
    <t>BC-007</t>
  </si>
  <si>
    <t>BC-008</t>
  </si>
  <si>
    <t>BC-009</t>
  </si>
  <si>
    <t>BC-010</t>
  </si>
  <si>
    <t>BC-011</t>
  </si>
  <si>
    <t>BC-012</t>
  </si>
  <si>
    <t>BC-013</t>
  </si>
  <si>
    <t>BC-014</t>
  </si>
  <si>
    <t>BC-015</t>
  </si>
  <si>
    <t>BC-016</t>
  </si>
  <si>
    <t>BC-017</t>
  </si>
  <si>
    <t>BC-018</t>
  </si>
  <si>
    <t>BC-019</t>
  </si>
  <si>
    <t>BC-020</t>
  </si>
  <si>
    <t>BC-021</t>
  </si>
  <si>
    <t>BC-022</t>
  </si>
  <si>
    <t>BC-023</t>
  </si>
  <si>
    <t>BC-024</t>
  </si>
  <si>
    <t>BC-025</t>
  </si>
  <si>
    <t>BC-026</t>
  </si>
  <si>
    <t>BC-027</t>
  </si>
  <si>
    <t>BC-028</t>
  </si>
  <si>
    <t>BC-029</t>
  </si>
  <si>
    <t>BC-030</t>
  </si>
  <si>
    <t>BC-031</t>
  </si>
  <si>
    <t>BC-032</t>
  </si>
  <si>
    <t>BC-033</t>
  </si>
  <si>
    <t>BC-034</t>
  </si>
  <si>
    <t>BC-035</t>
  </si>
  <si>
    <t>BC-036</t>
  </si>
  <si>
    <t>BC-037</t>
  </si>
  <si>
    <t>FinancialID</t>
  </si>
  <si>
    <t>Period</t>
  </si>
  <si>
    <t>Forecast</t>
  </si>
  <si>
    <t>EAC</t>
  </si>
  <si>
    <t>Variance</t>
  </si>
  <si>
    <t>VariancePct</t>
  </si>
  <si>
    <t>Currency</t>
  </si>
  <si>
    <t>FN-001-1</t>
  </si>
  <si>
    <t>2026-01</t>
  </si>
  <si>
    <t>USD</t>
  </si>
  <si>
    <t>FN-001-2</t>
  </si>
  <si>
    <t>2026-02</t>
  </si>
  <si>
    <t>FN-001-3</t>
  </si>
  <si>
    <t>2026-03</t>
  </si>
  <si>
    <t>FN-002-1</t>
  </si>
  <si>
    <t>FN-002-2</t>
  </si>
  <si>
    <t>FN-002-3</t>
  </si>
  <si>
    <t>FN-003-1</t>
  </si>
  <si>
    <t>FN-003-2</t>
  </si>
  <si>
    <t>FN-003-3</t>
  </si>
  <si>
    <t>FN-004-1</t>
  </si>
  <si>
    <t>FN-004-2</t>
  </si>
  <si>
    <t>FN-004-3</t>
  </si>
  <si>
    <t>FN-005-1</t>
  </si>
  <si>
    <t>FN-005-2</t>
  </si>
  <si>
    <t>FN-005-3</t>
  </si>
  <si>
    <t>FN-006-1</t>
  </si>
  <si>
    <t>FN-006-2</t>
  </si>
  <si>
    <t>FN-006-3</t>
  </si>
  <si>
    <t>FN-007-1</t>
  </si>
  <si>
    <t>FN-007-2</t>
  </si>
  <si>
    <t>FN-007-3</t>
  </si>
  <si>
    <t>FN-008-1</t>
  </si>
  <si>
    <t>FN-008-2</t>
  </si>
  <si>
    <t>FN-008-3</t>
  </si>
  <si>
    <t>FN-009-1</t>
  </si>
  <si>
    <t>FN-009-2</t>
  </si>
  <si>
    <t>FN-009-3</t>
  </si>
  <si>
    <t>FN-010-1</t>
  </si>
  <si>
    <t>FN-010-2</t>
  </si>
  <si>
    <t>FN-010-3</t>
  </si>
  <si>
    <t>FN-011-1</t>
  </si>
  <si>
    <t>FN-011-2</t>
  </si>
  <si>
    <t>FN-011-3</t>
  </si>
  <si>
    <t>FN-012-1</t>
  </si>
  <si>
    <t>FN-012-2</t>
  </si>
  <si>
    <t>FN-012-3</t>
  </si>
  <si>
    <t>FN-013-1</t>
  </si>
  <si>
    <t>FN-013-2</t>
  </si>
  <si>
    <t>FN-013-3</t>
  </si>
  <si>
    <t>FN-014-1</t>
  </si>
  <si>
    <t>FN-014-2</t>
  </si>
  <si>
    <t>FN-014-3</t>
  </si>
  <si>
    <t>FN-015-1</t>
  </si>
  <si>
    <t>FN-015-2</t>
  </si>
  <si>
    <t>FN-015-3</t>
  </si>
  <si>
    <t>FN-016-1</t>
  </si>
  <si>
    <t>FN-016-2</t>
  </si>
  <si>
    <t>FN-016-3</t>
  </si>
  <si>
    <t>FN-017-1</t>
  </si>
  <si>
    <t>FN-017-2</t>
  </si>
  <si>
    <t>FN-017-3</t>
  </si>
  <si>
    <t>FN-018-1</t>
  </si>
  <si>
    <t>FN-018-2</t>
  </si>
  <si>
    <t>FN-018-3</t>
  </si>
  <si>
    <t>FN-019-1</t>
  </si>
  <si>
    <t>FN-019-2</t>
  </si>
  <si>
    <t>FN-019-3</t>
  </si>
  <si>
    <t>FN-020-1</t>
  </si>
  <si>
    <t>FN-020-2</t>
  </si>
  <si>
    <t>FN-020-3</t>
  </si>
  <si>
    <t>FN-021-1</t>
  </si>
  <si>
    <t>FN-021-2</t>
  </si>
  <si>
    <t>FN-021-3</t>
  </si>
  <si>
    <t>FN-022-1</t>
  </si>
  <si>
    <t>FN-022-2</t>
  </si>
  <si>
    <t>FN-022-3</t>
  </si>
  <si>
    <t>FN-023-1</t>
  </si>
  <si>
    <t>FN-023-2</t>
  </si>
  <si>
    <t>FN-023-3</t>
  </si>
  <si>
    <t>FN-024-1</t>
  </si>
  <si>
    <t>FN-024-2</t>
  </si>
  <si>
    <t>FN-024-3</t>
  </si>
  <si>
    <t>FN-025-1</t>
  </si>
  <si>
    <t>FN-025-2</t>
  </si>
  <si>
    <t>FN-025-3</t>
  </si>
  <si>
    <t>FN-026-1</t>
  </si>
  <si>
    <t>FN-026-2</t>
  </si>
  <si>
    <t>FN-026-3</t>
  </si>
  <si>
    <t>FN-027-1</t>
  </si>
  <si>
    <t>FN-027-2</t>
  </si>
  <si>
    <t>FN-027-3</t>
  </si>
  <si>
    <t>FN-028-1</t>
  </si>
  <si>
    <t>FN-028-2</t>
  </si>
  <si>
    <t>FN-028-3</t>
  </si>
  <si>
    <t>FN-029-1</t>
  </si>
  <si>
    <t>FN-029-2</t>
  </si>
  <si>
    <t>FN-029-3</t>
  </si>
  <si>
    <t>FN-030-1</t>
  </si>
  <si>
    <t>FN-030-2</t>
  </si>
  <si>
    <t>FN-030-3</t>
  </si>
  <si>
    <t>FN-031-1</t>
  </si>
  <si>
    <t>FN-031-2</t>
  </si>
  <si>
    <t>FN-031-3</t>
  </si>
  <si>
    <t>FN-032-1</t>
  </si>
  <si>
    <t>FN-032-2</t>
  </si>
  <si>
    <t>FN-032-3</t>
  </si>
  <si>
    <t>FN-033-1</t>
  </si>
  <si>
    <t>FN-033-2</t>
  </si>
  <si>
    <t>FN-033-3</t>
  </si>
  <si>
    <t>FN-034-1</t>
  </si>
  <si>
    <t>FN-034-2</t>
  </si>
  <si>
    <t>FN-034-3</t>
  </si>
  <si>
    <t>FN-035-1</t>
  </si>
  <si>
    <t>FN-035-2</t>
  </si>
  <si>
    <t>FN-035-3</t>
  </si>
  <si>
    <t>FN-036-1</t>
  </si>
  <si>
    <t>FN-036-2</t>
  </si>
  <si>
    <t>FN-036-3</t>
  </si>
  <si>
    <t>FN-037-1</t>
  </si>
  <si>
    <t>FN-037-2</t>
  </si>
  <si>
    <t>FN-037-3</t>
  </si>
  <si>
    <t>ResourceID</t>
  </si>
  <si>
    <t>PersonID</t>
  </si>
  <si>
    <t>Role</t>
  </si>
  <si>
    <t>CapacityHours</t>
  </si>
  <si>
    <t>AllocatedHours</t>
  </si>
  <si>
    <t>UtilizationPct</t>
  </si>
  <si>
    <t>Rate</t>
  </si>
  <si>
    <t>OverallocatedFlag</t>
  </si>
  <si>
    <t>RS-001-1</t>
  </si>
  <si>
    <t>A. Lewis</t>
  </si>
  <si>
    <t>RS-001-2</t>
  </si>
  <si>
    <t>B. Omar</t>
  </si>
  <si>
    <t>BA</t>
  </si>
  <si>
    <t>RS-002-1</t>
  </si>
  <si>
    <t>RS-002-2</t>
  </si>
  <si>
    <t>C. Singh</t>
  </si>
  <si>
    <t>RS-002-3</t>
  </si>
  <si>
    <t>D. Carter</t>
  </si>
  <si>
    <t>Architect</t>
  </si>
  <si>
    <t>RS-003-1</t>
  </si>
  <si>
    <t>RS-003-2</t>
  </si>
  <si>
    <t>RS-004-1</t>
  </si>
  <si>
    <t>RS-004-2</t>
  </si>
  <si>
    <t>E. Fox</t>
  </si>
  <si>
    <t>RS-004-3</t>
  </si>
  <si>
    <t>F. Jones</t>
  </si>
  <si>
    <t>RS-005-1</t>
  </si>
  <si>
    <t>RS-005-2</t>
  </si>
  <si>
    <t>RS-006-1</t>
  </si>
  <si>
    <t>RS-006-2</t>
  </si>
  <si>
    <t>G. Khan</t>
  </si>
  <si>
    <t>RS-006-3</t>
  </si>
  <si>
    <t>H. Park</t>
  </si>
  <si>
    <t>RS-007-1</t>
  </si>
  <si>
    <t>RS-007-2</t>
  </si>
  <si>
    <t>RS-008-1</t>
  </si>
  <si>
    <t>RS-008-2</t>
  </si>
  <si>
    <t>RS-008-3</t>
  </si>
  <si>
    <t>RS-009-1</t>
  </si>
  <si>
    <t>RS-009-2</t>
  </si>
  <si>
    <t>RS-010-1</t>
  </si>
  <si>
    <t>RS-010-2</t>
  </si>
  <si>
    <t>RS-010-3</t>
  </si>
  <si>
    <t>RS-011-1</t>
  </si>
  <si>
    <t>RS-011-2</t>
  </si>
  <si>
    <t>RS-012-1</t>
  </si>
  <si>
    <t>RS-012-2</t>
  </si>
  <si>
    <t>RS-012-3</t>
  </si>
  <si>
    <t>RS-013-1</t>
  </si>
  <si>
    <t>RS-013-2</t>
  </si>
  <si>
    <t>RS-014-1</t>
  </si>
  <si>
    <t>RS-014-2</t>
  </si>
  <si>
    <t>RS-014-3</t>
  </si>
  <si>
    <t>RS-015-1</t>
  </si>
  <si>
    <t>RS-015-2</t>
  </si>
  <si>
    <t>RS-016-1</t>
  </si>
  <si>
    <t>RS-016-2</t>
  </si>
  <si>
    <t>RS-016-3</t>
  </si>
  <si>
    <t>RS-017-1</t>
  </si>
  <si>
    <t>RS-017-2</t>
  </si>
  <si>
    <t>RS-018-1</t>
  </si>
  <si>
    <t>RS-018-2</t>
  </si>
  <si>
    <t>RS-018-3</t>
  </si>
  <si>
    <t>RS-019-1</t>
  </si>
  <si>
    <t>RS-019-2</t>
  </si>
  <si>
    <t>RS-020-1</t>
  </si>
  <si>
    <t>RS-020-2</t>
  </si>
  <si>
    <t>RS-020-3</t>
  </si>
  <si>
    <t>RS-021-1</t>
  </si>
  <si>
    <t>RS-021-2</t>
  </si>
  <si>
    <t>RS-022-1</t>
  </si>
  <si>
    <t>RS-022-2</t>
  </si>
  <si>
    <t>RS-022-3</t>
  </si>
  <si>
    <t>RS-023-1</t>
  </si>
  <si>
    <t>RS-023-2</t>
  </si>
  <si>
    <t>RS-024-1</t>
  </si>
  <si>
    <t>RS-024-2</t>
  </si>
  <si>
    <t>RS-024-3</t>
  </si>
  <si>
    <t>RS-025-1</t>
  </si>
  <si>
    <t>RS-025-2</t>
  </si>
  <si>
    <t>RS-026-1</t>
  </si>
  <si>
    <t>RS-026-2</t>
  </si>
  <si>
    <t>RS-026-3</t>
  </si>
  <si>
    <t>RS-027-1</t>
  </si>
  <si>
    <t>RS-027-2</t>
  </si>
  <si>
    <t>RS-028-1</t>
  </si>
  <si>
    <t>RS-028-2</t>
  </si>
  <si>
    <t>RS-028-3</t>
  </si>
  <si>
    <t>RS-029-1</t>
  </si>
  <si>
    <t>RS-029-2</t>
  </si>
  <si>
    <t>RS-030-1</t>
  </si>
  <si>
    <t>RS-030-2</t>
  </si>
  <si>
    <t>RS-030-3</t>
  </si>
  <si>
    <t>RS-031-1</t>
  </si>
  <si>
    <t>RS-031-2</t>
  </si>
  <si>
    <t>RS-032-1</t>
  </si>
  <si>
    <t>RS-032-2</t>
  </si>
  <si>
    <t>RS-032-3</t>
  </si>
  <si>
    <t>RS-033-1</t>
  </si>
  <si>
    <t>RS-033-2</t>
  </si>
  <si>
    <t>RS-034-1</t>
  </si>
  <si>
    <t>RS-034-2</t>
  </si>
  <si>
    <t>RS-034-3</t>
  </si>
  <si>
    <t>RS-035-1</t>
  </si>
  <si>
    <t>RS-035-2</t>
  </si>
  <si>
    <t>RS-036-1</t>
  </si>
  <si>
    <t>RS-036-2</t>
  </si>
  <si>
    <t>RS-036-3</t>
  </si>
  <si>
    <t>RS-037-1</t>
  </si>
  <si>
    <t>RS-037-2</t>
  </si>
  <si>
    <t>UpdateID</t>
  </si>
  <si>
    <t>UpdateDate</t>
  </si>
  <si>
    <t>Reporter</t>
  </si>
  <si>
    <t>Summary</t>
  </si>
  <si>
    <t>Blockers</t>
  </si>
  <si>
    <t>NextSteps</t>
  </si>
  <si>
    <t>UP-001</t>
  </si>
  <si>
    <t>2026-01-12</t>
  </si>
  <si>
    <t>ERP Stabilization remains green with active governance in place.</t>
  </si>
  <si>
    <t>None material.</t>
  </si>
  <si>
    <t>Refresh dashboard, confirm owners, and close remaining actions.</t>
  </si>
  <si>
    <t>UP-002</t>
  </si>
  <si>
    <t>Client Portal Redesign remains green with active governance in place.</t>
  </si>
  <si>
    <t>UP-003</t>
  </si>
  <si>
    <t>2026-01-22</t>
  </si>
  <si>
    <t>Finance Automation remains green with active governance in place.</t>
  </si>
  <si>
    <t>UP-004</t>
  </si>
  <si>
    <t>Data Warehouse Refresh remains amber with active governance in place.</t>
  </si>
  <si>
    <t>UP-005</t>
  </si>
  <si>
    <t>2026-02-01</t>
  </si>
  <si>
    <t>Compliance Uplift remains amber with active governance in place.</t>
  </si>
  <si>
    <t>UP-006</t>
  </si>
  <si>
    <t>Contact Center Optimization remains red with active governance in place.</t>
  </si>
  <si>
    <t>Vendor dependency, unresolved decisions, and schedule pressure.</t>
  </si>
  <si>
    <t>UP-007</t>
  </si>
  <si>
    <t>ServiceNow Rollout remains green with active governance in place.</t>
  </si>
  <si>
    <t>UP-008</t>
  </si>
  <si>
    <t>Sales Forecast Model remains green with active governance in place.</t>
  </si>
  <si>
    <t>UP-009</t>
  </si>
  <si>
    <t>2026-02-21</t>
  </si>
  <si>
    <t>Procurement Controls remains green with active governance in place.</t>
  </si>
  <si>
    <t>UP-010</t>
  </si>
  <si>
    <t>HR Self-Service remains amber with active governance in place.</t>
  </si>
  <si>
    <t>UP-011</t>
  </si>
  <si>
    <t>2026-03-03</t>
  </si>
  <si>
    <t>Mobile App Release remains amber with active governance in place.</t>
  </si>
  <si>
    <t>UP-012</t>
  </si>
  <si>
    <t>Cloud Cost Optimization remains red with active governance in place.</t>
  </si>
  <si>
    <t>UP-013</t>
  </si>
  <si>
    <t>Portfolio Intake Revamp remains green with active governance in place.</t>
  </si>
  <si>
    <t>UP-014</t>
  </si>
  <si>
    <t>Steering Committee Pack remains green with active governance in place.</t>
  </si>
  <si>
    <t>UP-015</t>
  </si>
  <si>
    <t>2026-03-23</t>
  </si>
  <si>
    <t>Security Hardening remains green with active governance in place.</t>
  </si>
  <si>
    <t>UP-016</t>
  </si>
  <si>
    <t>CRM Data Quality remains amber with active governance in place.</t>
  </si>
  <si>
    <t>UP-017</t>
  </si>
  <si>
    <t>2026-04-02</t>
  </si>
  <si>
    <t>Resource Planning Model remains amber with active governance in place.</t>
  </si>
  <si>
    <t>UP-018</t>
  </si>
  <si>
    <t>Customer Onboarding remains red with active governance in place.</t>
  </si>
  <si>
    <t>UP-019</t>
  </si>
  <si>
    <t>Billing Reconciliation remains green with active governance in place.</t>
  </si>
  <si>
    <t>UP-020</t>
  </si>
  <si>
    <t>Vendor Integration remains green with active governance in place.</t>
  </si>
  <si>
    <t>UP-021</t>
  </si>
  <si>
    <t>2026-04-22</t>
  </si>
  <si>
    <t>Product Discovery remains green with active governance in place.</t>
  </si>
  <si>
    <t>UP-022</t>
  </si>
  <si>
    <t>Analytics Governance remains amber with active governance in place.</t>
  </si>
  <si>
    <t>UP-023</t>
  </si>
  <si>
    <t>2026-05-02</t>
  </si>
  <si>
    <t>Retention Campaign remains amber with active governance in place.</t>
  </si>
  <si>
    <t>UP-024</t>
  </si>
  <si>
    <t>Operational Dashboard remains red with active governance in place.</t>
  </si>
  <si>
    <t>UP-025</t>
  </si>
  <si>
    <t>Policy Refresh remains green with active governance in place.</t>
  </si>
  <si>
    <t>UP-026</t>
  </si>
  <si>
    <t>API Gateway remains green with active governance in place.</t>
  </si>
  <si>
    <t>UP-027</t>
  </si>
  <si>
    <t>2026-05-22</t>
  </si>
  <si>
    <t>Knowledge Base remains green with active governance in place.</t>
  </si>
  <si>
    <t>UP-028</t>
  </si>
  <si>
    <t>Workflow Simplification remains amber with active governance in place.</t>
  </si>
  <si>
    <t>UP-029</t>
  </si>
  <si>
    <t>2026-06-01</t>
  </si>
  <si>
    <t>Audit Readiness remains amber with active governance in place.</t>
  </si>
  <si>
    <t>UP-030</t>
  </si>
  <si>
    <t>Release Train remains red with active governance in place.</t>
  </si>
  <si>
    <t>UP-031</t>
  </si>
  <si>
    <t>Benefits Tracking remains green with active governance in place.</t>
  </si>
  <si>
    <t>UP-032</t>
  </si>
  <si>
    <t>PMO Operating Model remains green with active governance in place.</t>
  </si>
  <si>
    <t>UP-033</t>
  </si>
  <si>
    <t>2026-06-21</t>
  </si>
  <si>
    <t>Capacity Planning remains green with active governance in place.</t>
  </si>
  <si>
    <t>UP-034</t>
  </si>
  <si>
    <t>Change Request Hub remains amber with active governance in place.</t>
  </si>
  <si>
    <t>UP-035</t>
  </si>
  <si>
    <t>2026-07-01</t>
  </si>
  <si>
    <t>Milestone Tracker remains amber with active governance in place.</t>
  </si>
  <si>
    <t>UP-036</t>
  </si>
  <si>
    <t>Decision Log remains red with active governance in place.</t>
  </si>
  <si>
    <t>UP-037</t>
  </si>
  <si>
    <t>Executive Reporting remains green with active governance in place.</t>
  </si>
  <si>
    <t>Portfolio</t>
  </si>
  <si>
    <t>Objective</t>
  </si>
  <si>
    <t>People</t>
  </si>
  <si>
    <t>Measure</t>
  </si>
  <si>
    <t>Intent</t>
  </si>
  <si>
    <t>Total Active Projects</t>
  </si>
  <si>
    <t>Count of active project rows</t>
  </si>
  <si>
    <t>Percent Green</t>
  </si>
  <si>
    <t>Green projects / active projects</t>
  </si>
  <si>
    <t>Percent Amber</t>
  </si>
  <si>
    <t>Amber projects / active projects</t>
  </si>
  <si>
    <t>Percent Red</t>
  </si>
  <si>
    <t>Red projects / active projects</t>
  </si>
  <si>
    <t>Overall Health Score</t>
  </si>
  <si>
    <t>Average project health score</t>
  </si>
  <si>
    <t>Budget Variance Percent</t>
  </si>
  <si>
    <t>(Actual + Committed - Budget) / Budget</t>
  </si>
  <si>
    <t>Open Critical Risks</t>
  </si>
  <si>
    <t>Open risks with score &gt;= 15</t>
  </si>
  <si>
    <t>Overallocated Resources</t>
  </si>
  <si>
    <t>Resource rows with utilization &gt; 100%</t>
  </si>
  <si>
    <t>Last refresh</t>
  </si>
  <si>
    <t>2026-05-10T15:32:00.617Z</t>
  </si>
  <si>
    <t>Source status</t>
  </si>
  <si>
    <t>Loaded from modeled workbook generator</t>
  </si>
  <si>
    <t>PX</t>
  </si>
  <si>
    <t>Dashboard</t>
  </si>
  <si>
    <t>Executive</t>
  </si>
  <si>
    <t>Health</t>
  </si>
  <si>
    <t>RAID</t>
  </si>
  <si>
    <t>Capacity</t>
  </si>
  <si>
    <t>Executive Dashboard</t>
  </si>
  <si>
    <t>Portfolio health, trend direction, and escalation focus</t>
  </si>
  <si>
    <t>Home</t>
  </si>
  <si>
    <t>Project</t>
  </si>
  <si>
    <t>Business</t>
  </si>
  <si>
    <t>Health Score</t>
  </si>
  <si>
    <t>% Green</t>
  </si>
  <si>
    <t>% Amber</t>
  </si>
  <si>
    <t>% Red</t>
  </si>
  <si>
    <t>RAG distribution</t>
  </si>
  <si>
    <t>Escalations requiring action</t>
  </si>
  <si>
    <t>Health trend by month</t>
  </si>
  <si>
    <t>Jan</t>
  </si>
  <si>
    <t>Feb</t>
  </si>
  <si>
    <t>Mar</t>
  </si>
  <si>
    <t>Portfolio Tracker</t>
  </si>
  <si>
    <t>Filterable register with RAG control, milestones, budgets, and owners</t>
  </si>
  <si>
    <t>Projects</t>
  </si>
  <si>
    <t>At Risk</t>
  </si>
  <si>
    <t>Avg % Complete</t>
  </si>
  <si>
    <t>Dept</t>
  </si>
  <si>
    <t>Status Freshness</t>
  </si>
  <si>
    <t>Project Health Dashboard</t>
  </si>
  <si>
    <t>Single-project drill-down for governance reviews</t>
  </si>
  <si>
    <t>Selected Project</t>
  </si>
  <si>
    <t>% Complete</t>
  </si>
  <si>
    <t>Budget Var</t>
  </si>
  <si>
    <t>Milestones</t>
  </si>
  <si>
    <t>Risks</t>
  </si>
  <si>
    <t>Issues</t>
  </si>
  <si>
    <t>Score 6</t>
  </si>
  <si>
    <t>Score 12</t>
  </si>
  <si>
    <t>Business Case Tracker</t>
  </si>
  <si>
    <t>Approval funnel, benefits tracking, and payback focus</t>
  </si>
  <si>
    <t>Benefits at Risk</t>
  </si>
  <si>
    <t>Avg Payback</t>
  </si>
  <si>
    <t>Approval funnel</t>
  </si>
  <si>
    <t>Benefits table</t>
  </si>
  <si>
    <t>Intake</t>
  </si>
  <si>
    <t>Business review</t>
  </si>
  <si>
    <t>Finance review</t>
  </si>
  <si>
    <t>RAID Log Dashboard</t>
  </si>
  <si>
    <t>Risk, issue, action, and dependency control</t>
  </si>
  <si>
    <t>Open Risks</t>
  </si>
  <si>
    <t>Open Issues</t>
  </si>
  <si>
    <t>Overdue Actions</t>
  </si>
  <si>
    <t>Escalated</t>
  </si>
  <si>
    <t>Risk</t>
  </si>
  <si>
    <t>Issue</t>
  </si>
  <si>
    <t>Decision</t>
  </si>
  <si>
    <t>Financial Tracking</t>
  </si>
  <si>
    <t>Budget, actual, committed, and forecast control</t>
  </si>
  <si>
    <t>Resource Capacity Dashboard</t>
  </si>
  <si>
    <t>Allocation, overload, and role gap control</t>
  </si>
  <si>
    <t>Allocated</t>
  </si>
  <si>
    <t>Overallocated</t>
  </si>
  <si>
    <t>Utilization</t>
  </si>
  <si>
    <t>88%</t>
  </si>
  <si>
    <t>102%</t>
  </si>
  <si>
    <t>118%</t>
  </si>
  <si>
    <t>133%</t>
  </si>
  <si>
    <t>148%</t>
  </si>
  <si>
    <t>163%</t>
  </si>
  <si>
    <t>Steering Committee Reporting</t>
  </si>
  <si>
    <t>Decision pack, escalations, and actions</t>
  </si>
  <si>
    <t>Decisions</t>
  </si>
  <si>
    <t>Escalations</t>
  </si>
  <si>
    <t>Aging Items</t>
  </si>
  <si>
    <t>Due</t>
  </si>
  <si>
    <t>Approve vendor support</t>
  </si>
  <si>
    <t>Confirm scope reduction</t>
  </si>
  <si>
    <t>Escalate capacity gap</t>
  </si>
  <si>
    <t>Close milestone variance</t>
  </si>
  <si>
    <t>Project Lead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</si>
</sst>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5" x14ac:knownFonts="1">
    <font>
      <color theme="1"/>
      <family val="2"/>
      <scheme val="minor"/>
      <sz val="11"/>
      <name val="Calibri"/>
    </font>
    <font>
      <b/>
      <color rgb="FFF2C24B"/>
      <sz val="24"/>
    </font>
    <font>
      <b/>
      <color rgb="FF111111"/>
      <sz val="13"/>
    </font>
    <font>
      <b/>
      <color rgb="FF111111"/>
      <sz val="12"/>
    </font>
    <font>
      <b/>
      <color rgb="FFFFFFFF"/>
      <sz val="18"/>
    </font>
    <font>
      <color rgb="FFD7D7D7"/>
      <sz val="10"/>
    </font>
    <font>
      <b/>
      <color rgb="FF111111"/>
      <sz val="10"/>
    </font>
    <font>
      <b/>
      <color rgb="FF333333"/>
      <sz val="10"/>
    </font>
    <font>
      <b/>
      <color rgb="FF111111"/>
      <sz val="18"/>
    </font>
    <font>
      <b/>
      <color rgb="FF2E7D32"/>
      <sz val="18"/>
    </font>
    <font>
      <b/>
      <color rgb="FFF9A825"/>
      <sz val="18"/>
    </font>
    <font>
      <b/>
      <color rgb="FFC8463E"/>
      <sz val="18"/>
    </font>
    <font>
      <color rgb="FF666666"/>
      <sz val="9"/>
    </font>
    <font>
      <b/>
      <color rgb="FFFFFFFF"/>
    </font>
    <font>
      <b/>
      <color rgb="FF000000"/>
    </font>
  </fonts>
  <fills count="11">
    <fill>
      <patternFill patternType="none"/>
    </fill>
    <fill>
      <patternFill patternType="gray125"/>
    </fill>
    <fill>
      <patternFill patternType="solid">
        <fgColor rgb="FF111111"/>
      </patternFill>
    </fill>
    <fill>
      <patternFill patternType="solid">
        <fgColor rgb="FFF2C24B"/>
      </patternFill>
    </fill>
    <fill>
      <patternFill patternType="solid">
        <fgColor rgb="FFF0C84B"/>
      </patternFill>
    </fill>
    <fill>
      <patternFill patternType="solid">
        <fgColor rgb="FFF5F5F5"/>
      </patternFill>
    </fill>
    <fill>
      <patternFill patternType="solid">
        <fgColor rgb="FFF6F6F6"/>
      </patternFill>
    </fill>
    <fill>
      <patternFill patternType="solid">
        <fgColor rgb="FFFFFFFF"/>
      </patternFill>
    </fill>
    <fill>
      <patternFill patternType="solid">
        <fgColor rgb="FF2E7D32"/>
      </patternFill>
    </fill>
    <fill>
      <patternFill patternType="solid">
        <fgColor rgb="FFF9A825"/>
      </patternFill>
    </fill>
    <fill>
      <patternFill patternType="solid">
        <fgColor rgb="FFC8463E"/>
      </patternFill>
    </fill>
  </fills>
  <borders count="6">
    <border>
      <left/>
      <right/>
      <top/>
      <bottom/>
      <diagonal/>
    </border>
    <border>
      <left/>
      <right/>
      <top/>
      <bottom style="thin">
        <color rgb="FF1E1E1E"/>
      </bottom>
      <diagonal/>
    </border>
    <border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>
      <left/>
      <right/>
      <top/>
      <bottom style="thin">
        <color rgb="FFDFDFDF"/>
      </bottom>
      <diagonal/>
    </border>
    <border>
      <left/>
      <right/>
      <top style="thin">
        <color rgb="FFDFDFDF"/>
      </top>
      <bottom style="thin">
        <color rgb="FFDFDFDF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3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0" fillId="5" borderId="4" xfId="0" applyFill="1" applyBorder="1"/>
    <xf numFmtId="0" fontId="6" fillId="6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0" fontId="9" fillId="7" borderId="5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vertical="center" wrapText="1"/>
    </xf>
    <xf numFmtId="0" fontId="12" fillId="7" borderId="5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13" fillId="8" borderId="5" xfId="0" applyFont="1" applyFill="1" applyBorder="1" applyAlignment="1">
      <alignment horizontal="center" vertical="center" wrapText="1"/>
    </xf>
    <xf numFmtId="3" fontId="0" fillId="0" borderId="5" xfId="0" applyNumberFormat="1" applyBorder="1" applyAlignment="1">
      <alignment horizontal="center" vertical="center" wrapText="1"/>
    </xf>
    <xf numFmtId="0" fontId="14" fillId="9" borderId="5" xfId="0" applyFont="1" applyFill="1" applyBorder="1" applyAlignment="1">
      <alignment horizontal="center" vertical="center" wrapText="1"/>
    </xf>
    <xf numFmtId="0" fontId="13" fillId="10" borderId="5" xfId="0" applyFont="1" applyFill="1" applyBorder="1" applyAlignment="1">
      <alignment horizontal="center" vertical="center" wrapText="1"/>
    </xf>
    <xf numFmtId="0" fontId="13" fillId="7" borderId="5" xfId="0" applyFont="1" applyFill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Relationship Id="rId17" Type="http://schemas.openxmlformats.org/officeDocument/2006/relationships/worksheet" Target="worksheets/sheet14.xml"/><Relationship Id="rId18" Type="http://schemas.openxmlformats.org/officeDocument/2006/relationships/worksheet" Target="worksheets/sheet15.xml"/><Relationship Id="rId19" Type="http://schemas.openxmlformats.org/officeDocument/2006/relationships/worksheet" Target="worksheets/sheet16.xml"/><Relationship Id="rId20" Type="http://schemas.openxmlformats.org/officeDocument/2006/relationships/worksheet" Target="worksheets/sheet17.xml"/><Relationship Id="rId21" Type="http://schemas.openxmlformats.org/officeDocument/2006/relationships/worksheet" Target="worksheets/sheet18.xml"/><Relationship Id="rId22" Type="http://schemas.openxmlformats.org/officeDocument/2006/relationships/worksheet" Target="worksheets/sheet19.xml"/><Relationship Id="rId23" Type="http://schemas.openxmlformats.org/officeDocument/2006/relationships/worksheet" Target="worksheets/sheet20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 editAs="oneCell">
    <xdr:from>
      <xdr:col>2</xdr:col>
      <xdr:colOff>0</xdr:colOff>
      <xdr:row>0</xdr:row>
      <xdr:rowOff>0</xdr:rowOff>
    </xdr:from>
    <xdr:ext cx="14859000" cy="9829800"/>
    <xdr:pic>
      <xdr:nvPicPr>
        <xdr:cNvPr id="1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name="tblProjects" displayName="tblProjects" ref="A1:T38" totalsRowShown="1" headerRowCount="1">
  <autoFilter ref="A1:T38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</autoFilter>
  <tableColumns count="20">
    <tableColumn id="1" name="ProjectID" totalsRowLabel="Total"/>
    <tableColumn id="2" name="PortfolioID" totalsRowFunction="none"/>
    <tableColumn id="3" name="ProjectName" totalsRowFunction="none"/>
    <tableColumn id="4" name="Sponsor" totalsRowFunction="none"/>
    <tableColumn id="5" name="PM" totalsRowFunction="none"/>
    <tableColumn id="6" name="Department" totalsRowFunction="none"/>
    <tableColumn id="7" name="StrategicObjective" totalsRowFunction="none"/>
    <tableColumn id="8" name="Stage" totalsRowFunction="none"/>
    <tableColumn id="9" name="RAG" totalsRowFunction="none"/>
    <tableColumn id="10" name="HealthScore" totalsRowFunction="none"/>
    <tableColumn id="11" name="StartDate" totalsRowFunction="none"/>
    <tableColumn id="12" name="BaselineFinish" totalsRowFunction="none"/>
    <tableColumn id="13" name="ForecastFinish" totalsRowFunction="none"/>
    <tableColumn id="14" name="Budget" totalsRowFunction="none"/>
    <tableColumn id="15" name="Actual" totalsRowFunction="none"/>
    <tableColumn id="16" name="Committed" totalsRowFunction="none"/>
    <tableColumn id="17" name="PercentComplete" totalsRowFunction="none"/>
    <tableColumn id="18" name="Priority" totalsRowFunction="none"/>
    <tableColumn id="19" name="EscalationFlag" totalsRowFunction="none"/>
    <tableColumn id="20" name="StatusFreshnessDays" totalsRowFunction="non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name="tblMilestones" displayName="tblMilestones" ref="A1:I149" totalsRowShown="1" headerRowCount="1">
  <autoFilter ref="A1:I149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name="MilestoneID" totalsRowLabel="Total"/>
    <tableColumn id="2" name="ProjectID" totalsRowFunction="none"/>
    <tableColumn id="3" name="MilestoneName" totalsRowFunction="none"/>
    <tableColumn id="4" name="PlannedDate" totalsRowFunction="none"/>
    <tableColumn id="5" name="ForecastDate" totalsRowFunction="none"/>
    <tableColumn id="6" name="ActualDate" totalsRowFunction="none"/>
    <tableColumn id="7" name="Status" totalsRowFunction="none"/>
    <tableColumn id="8" name="CriticalFlag" totalsRowFunction="none"/>
    <tableColumn id="9" name="Owner" totalsRowFunction="non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name="tblRisks" displayName="tblRisks" ref="A1:L51" totalsRowShown="1" headerRowCount="1">
  <autoFilter ref="A1:L51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</autoFilter>
  <tableColumns count="12">
    <tableColumn id="1" name="RiskID" totalsRowLabel="Total"/>
    <tableColumn id="2" name="ProjectID" totalsRowFunction="none"/>
    <tableColumn id="3" name="Category" totalsRowFunction="none"/>
    <tableColumn id="4" name="Likelihood" totalsRowFunction="none"/>
    <tableColumn id="5" name="Impact" totalsRowFunction="none"/>
    <tableColumn id="6" name="Score" totalsRowFunction="none"/>
    <tableColumn id="7" name="Owner" totalsRowFunction="none"/>
    <tableColumn id="8" name="Mitigation" totalsRowFunction="none"/>
    <tableColumn id="9" name="DueDate" totalsRowFunction="none"/>
    <tableColumn id="10" name="Status" totalsRowFunction="none"/>
    <tableColumn id="11" name="AgingDays" totalsRowFunction="none"/>
    <tableColumn id="12" name="EscalatedFlag" totalsRowFunction="non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name="tblIssues" displayName="tblIssues" ref="A1:K20" totalsRowShown="1" headerRowCount="1">
  <autoFilter ref="A1:K20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name="IssueID" totalsRowLabel="Total"/>
    <tableColumn id="2" name="ProjectID" totalsRowFunction="none"/>
    <tableColumn id="3" name="Severity" totalsRowFunction="none"/>
    <tableColumn id="4" name="Priority" totalsRowFunction="none"/>
    <tableColumn id="5" name="OpenDate" totalsRowFunction="none"/>
    <tableColumn id="6" name="DueDate" totalsRowFunction="none"/>
    <tableColumn id="7" name="Owner" totalsRowFunction="none"/>
    <tableColumn id="8" name="ResolutionPlan" totalsRowFunction="none"/>
    <tableColumn id="9" name="Status" totalsRowFunction="none"/>
    <tableColumn id="10" name="AgingDays" totalsRowFunction="none"/>
    <tableColumn id="11" name="DecisionRequired" totalsRowFunction="none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name="tblBusinessCases" displayName="tblBusinessCases" ref="A1:K38" totalsRowShown="1" headerRowCount="1">
  <autoFilter ref="A1:K38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name="BusinessCaseID" totalsRowLabel="Total"/>
    <tableColumn id="2" name="ProjectID" totalsRowFunction="none"/>
    <tableColumn id="3" name="CaseStatus" totalsRowFunction="none"/>
    <tableColumn id="4" name="ExpectedBenefit" totalsRowFunction="none"/>
    <tableColumn id="5" name="NPV" totalsRowFunction="none"/>
    <tableColumn id="6" name="IRR" totalsRowFunction="none"/>
    <tableColumn id="7" name="PaybackMonths" totalsRowFunction="none"/>
    <tableColumn id="8" name="ApprovalStage" totalsRowFunction="none"/>
    <tableColumn id="9" name="BenefitOwner" totalsRowFunction="none"/>
    <tableColumn id="10" name="AssumptionConfidence" totalsRowFunction="none"/>
    <tableColumn id="11" name="ApprovalDate" totalsRowFunction="none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name="tblFinancials" displayName="tblFinancials" ref="A1:K112" totalsRowShown="1" headerRowCount="1">
  <autoFilter ref="A1:K112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name="FinancialID" totalsRowLabel="Total"/>
    <tableColumn id="2" name="ProjectID" totalsRowFunction="none"/>
    <tableColumn id="3" name="Period" totalsRowFunction="none"/>
    <tableColumn id="4" name="Budget" totalsRowFunction="none"/>
    <tableColumn id="5" name="Actual" totalsRowFunction="none"/>
    <tableColumn id="6" name="Committed" totalsRowFunction="none"/>
    <tableColumn id="7" name="Forecast" totalsRowFunction="none"/>
    <tableColumn id="8" name="EAC" totalsRowFunction="none"/>
    <tableColumn id="9" name="Variance" totalsRowFunction="none"/>
    <tableColumn id="10" name="VariancePct" totalsRowFunction="none"/>
    <tableColumn id="11" name="Currency" totalsRowFunction="none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name="tblResources" displayName="tblResources" ref="A1:J93" totalsRowShown="1" headerRowCount="1">
  <autoFilter ref="A1:J9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</autoFilter>
  <tableColumns count="10">
    <tableColumn id="1" name="ResourceID" totalsRowLabel="Total"/>
    <tableColumn id="2" name="ProjectID" totalsRowFunction="none"/>
    <tableColumn id="3" name="PersonID" totalsRowFunction="none"/>
    <tableColumn id="4" name="Role" totalsRowFunction="none"/>
    <tableColumn id="5" name="Department" totalsRowFunction="none"/>
    <tableColumn id="6" name="CapacityHours" totalsRowFunction="none"/>
    <tableColumn id="7" name="AllocatedHours" totalsRowFunction="none"/>
    <tableColumn id="8" name="UtilizationPct" totalsRowFunction="none"/>
    <tableColumn id="9" name="Rate" totalsRowFunction="none"/>
    <tableColumn id="10" name="OverallocatedFlag" totalsRowFunction="none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name="tblStatusUpdates" displayName="tblStatusUpdates" ref="A1:J38" totalsRowShown="1" headerRowCount="1">
  <autoFilter ref="A1:J38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</autoFilter>
  <tableColumns count="10">
    <tableColumn id="1" name="UpdateID" totalsRowLabel="Total"/>
    <tableColumn id="2" name="ProjectID" totalsRowFunction="none"/>
    <tableColumn id="3" name="UpdateDate" totalsRowFunction="none"/>
    <tableColumn id="4" name="Reporter" totalsRowFunction="none"/>
    <tableColumn id="5" name="RAG" totalsRowFunction="none"/>
    <tableColumn id="6" name="PercentComplete" totalsRowFunction="none"/>
    <tableColumn id="7" name="Summary" totalsRowFunction="none"/>
    <tableColumn id="8" name="Blockers" totalsRowFunction="none"/>
    <tableColumn id="9" name="NextSteps" totalsRowFunction="none"/>
    <tableColumn id="10" name="DecisionRequired" totalsRowFunction="non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2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5_RAID_Log_Dashboard&apos;!A1" TargetMode="External"/><Relationship Id="rId6" Type="http://schemas.openxmlformats.org/officeDocument/2006/relationships/hyperlink" Target="#&apos;06_Financial_Tracking&apos;!A1" TargetMode="External"/><Relationship Id="rId7" Type="http://schemas.openxmlformats.org/officeDocument/2006/relationships/hyperlink" Target="#&apos;08_Steering_Committee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drawing" Target="../drawings/drawing1.xml"/></Relationships>
</file>

<file path=xl/worksheets/_rels/sheet13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14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15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16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17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18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19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20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workbookViewId="0" showGridLines="0"/>
  </sheetViews>
  <sheetFormatPr defaultRowHeight="15" outlineLevelRow="0" outlineLevelCol="0" x14ac:dyDescent="55"/>
  <cols>
    <col min="1" max="1" width="12" customWidth="1"/>
    <col min="2" max="2" width="18" customWidth="1"/>
    <col min="3" max="3" width="22" customWidth="1"/>
    <col min="4" max="4" width="16" customWidth="1"/>
    <col min="5" max="6" width="14" customWidth="1"/>
    <col min="7" max="7" width="18" customWidth="1"/>
    <col min="8" max="8" width="12" customWidth="1"/>
    <col min="9" max="9" width="10" customWidth="1"/>
    <col min="10" max="18" width="12" customWidth="1"/>
    <col min="19" max="19" width="10" customWidth="1"/>
    <col min="20" max="20" width="12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 t="s">
        <v>20</v>
      </c>
      <c r="B2" t="s">
        <v>21</v>
      </c>
      <c r="C2" t="s">
        <v>22</v>
      </c>
      <c r="D2" t="s">
        <v>23</v>
      </c>
      <c r="E2" t="s">
        <v>24</v>
      </c>
      <c r="F2" t="s">
        <v>25</v>
      </c>
      <c r="G2" t="s">
        <v>26</v>
      </c>
      <c r="H2" t="s">
        <v>27</v>
      </c>
      <c r="I2" t="s">
        <v>28</v>
      </c>
      <c r="J2">
        <v>86</v>
      </c>
      <c r="K2" t="s">
        <v>29</v>
      </c>
      <c r="L2" t="s">
        <v>30</v>
      </c>
      <c r="M2" t="s">
        <v>31</v>
      </c>
      <c r="N2">
        <v>180</v>
      </c>
      <c r="O2">
        <v>112</v>
      </c>
      <c r="P2">
        <v>22</v>
      </c>
      <c r="Q2">
        <v>0.18</v>
      </c>
      <c r="R2" t="s">
        <v>32</v>
      </c>
      <c r="S2" t="s">
        <v>33</v>
      </c>
      <c r="T2">
        <v>1</v>
      </c>
    </row>
    <row r="3" spans="1:20" x14ac:dyDescent="0.25">
      <c r="A3" t="s">
        <v>34</v>
      </c>
      <c r="B3" t="s">
        <v>35</v>
      </c>
      <c r="C3" t="s">
        <v>36</v>
      </c>
      <c r="D3" t="s">
        <v>37</v>
      </c>
      <c r="E3" t="s">
        <v>38</v>
      </c>
      <c r="F3" t="s">
        <v>39</v>
      </c>
      <c r="G3" t="s">
        <v>40</v>
      </c>
      <c r="H3" t="s">
        <v>41</v>
      </c>
      <c r="I3" t="s">
        <v>28</v>
      </c>
      <c r="J3">
        <v>85</v>
      </c>
      <c r="K3" t="s">
        <v>42</v>
      </c>
      <c r="L3" t="s">
        <v>43</v>
      </c>
      <c r="M3" t="s">
        <v>44</v>
      </c>
      <c r="N3">
        <v>198</v>
      </c>
      <c r="O3">
        <v>129</v>
      </c>
      <c r="P3">
        <v>28</v>
      </c>
      <c r="Q3">
        <v>0.25</v>
      </c>
      <c r="R3" t="s">
        <v>45</v>
      </c>
      <c r="S3" t="s">
        <v>46</v>
      </c>
      <c r="T3">
        <v>2</v>
      </c>
    </row>
    <row r="4" spans="1:20" x14ac:dyDescent="0.25">
      <c r="A4" t="s">
        <v>47</v>
      </c>
      <c r="B4" t="s">
        <v>48</v>
      </c>
      <c r="C4" t="s">
        <v>49</v>
      </c>
      <c r="D4" t="s">
        <v>50</v>
      </c>
      <c r="E4" t="s">
        <v>51</v>
      </c>
      <c r="F4" t="s">
        <v>52</v>
      </c>
      <c r="G4" t="s">
        <v>35</v>
      </c>
      <c r="H4" t="s">
        <v>53</v>
      </c>
      <c r="I4" t="s">
        <v>28</v>
      </c>
      <c r="J4">
        <v>84</v>
      </c>
      <c r="K4" t="s">
        <v>54</v>
      </c>
      <c r="L4" t="s">
        <v>55</v>
      </c>
      <c r="M4" t="s">
        <v>55</v>
      </c>
      <c r="N4">
        <v>216</v>
      </c>
      <c r="O4">
        <v>147</v>
      </c>
      <c r="P4">
        <v>35</v>
      </c>
      <c r="Q4">
        <v>0.32</v>
      </c>
      <c r="R4" t="s">
        <v>45</v>
      </c>
      <c r="S4" t="s">
        <v>46</v>
      </c>
      <c r="T4">
        <v>3</v>
      </c>
    </row>
    <row r="5" spans="1:20" x14ac:dyDescent="0.25">
      <c r="A5" t="s">
        <v>56</v>
      </c>
      <c r="B5" t="s">
        <v>57</v>
      </c>
      <c r="C5" t="s">
        <v>58</v>
      </c>
      <c r="D5" t="s">
        <v>59</v>
      </c>
      <c r="E5" t="s">
        <v>60</v>
      </c>
      <c r="F5" t="s">
        <v>61</v>
      </c>
      <c r="G5" t="s">
        <v>62</v>
      </c>
      <c r="H5" t="s">
        <v>53</v>
      </c>
      <c r="I5" t="s">
        <v>63</v>
      </c>
      <c r="J5">
        <v>68</v>
      </c>
      <c r="K5" t="s">
        <v>64</v>
      </c>
      <c r="L5" t="s">
        <v>65</v>
      </c>
      <c r="M5" t="s">
        <v>66</v>
      </c>
      <c r="N5">
        <v>234</v>
      </c>
      <c r="O5">
        <v>166</v>
      </c>
      <c r="P5">
        <v>42</v>
      </c>
      <c r="Q5">
        <v>0.39</v>
      </c>
      <c r="R5" t="s">
        <v>32</v>
      </c>
      <c r="S5" t="s">
        <v>46</v>
      </c>
      <c r="T5">
        <v>4</v>
      </c>
    </row>
    <row r="6" spans="1:20" x14ac:dyDescent="0.25">
      <c r="A6" t="s">
        <v>67</v>
      </c>
      <c r="B6" t="s">
        <v>68</v>
      </c>
      <c r="C6" t="s">
        <v>69</v>
      </c>
      <c r="D6" t="s">
        <v>70</v>
      </c>
      <c r="E6" t="s">
        <v>71</v>
      </c>
      <c r="F6" t="s">
        <v>72</v>
      </c>
      <c r="G6" t="s">
        <v>73</v>
      </c>
      <c r="H6" t="s">
        <v>74</v>
      </c>
      <c r="I6" t="s">
        <v>63</v>
      </c>
      <c r="J6">
        <v>67</v>
      </c>
      <c r="K6" t="s">
        <v>75</v>
      </c>
      <c r="L6" t="s">
        <v>76</v>
      </c>
      <c r="M6" t="s">
        <v>77</v>
      </c>
      <c r="N6">
        <v>252</v>
      </c>
      <c r="O6">
        <v>186</v>
      </c>
      <c r="P6">
        <v>30</v>
      </c>
      <c r="Q6">
        <v>0.46</v>
      </c>
      <c r="R6" t="s">
        <v>78</v>
      </c>
      <c r="S6" t="s">
        <v>46</v>
      </c>
      <c r="T6">
        <v>5</v>
      </c>
    </row>
    <row r="7" spans="1:20" x14ac:dyDescent="0.25">
      <c r="A7" t="s">
        <v>79</v>
      </c>
      <c r="B7" t="s">
        <v>80</v>
      </c>
      <c r="C7" t="s">
        <v>81</v>
      </c>
      <c r="D7" t="s">
        <v>82</v>
      </c>
      <c r="E7" t="s">
        <v>83</v>
      </c>
      <c r="F7" t="s">
        <v>84</v>
      </c>
      <c r="G7" t="s">
        <v>85</v>
      </c>
      <c r="H7" t="s">
        <v>53</v>
      </c>
      <c r="I7" t="s">
        <v>86</v>
      </c>
      <c r="J7">
        <v>47</v>
      </c>
      <c r="K7" t="s">
        <v>87</v>
      </c>
      <c r="L7" t="s">
        <v>88</v>
      </c>
      <c r="M7" t="s">
        <v>89</v>
      </c>
      <c r="N7">
        <v>270</v>
      </c>
      <c r="O7">
        <v>208</v>
      </c>
      <c r="P7">
        <v>38</v>
      </c>
      <c r="Q7">
        <v>0.53</v>
      </c>
      <c r="R7" t="s">
        <v>32</v>
      </c>
      <c r="S7" t="s">
        <v>33</v>
      </c>
      <c r="T7">
        <v>6</v>
      </c>
    </row>
    <row r="8" spans="1:20" x14ac:dyDescent="0.25">
      <c r="A8" t="s">
        <v>90</v>
      </c>
      <c r="B8" t="s">
        <v>21</v>
      </c>
      <c r="C8" t="s">
        <v>91</v>
      </c>
      <c r="D8" t="s">
        <v>23</v>
      </c>
      <c r="E8" t="s">
        <v>24</v>
      </c>
      <c r="F8" t="s">
        <v>25</v>
      </c>
      <c r="G8" t="s">
        <v>26</v>
      </c>
      <c r="H8" t="s">
        <v>27</v>
      </c>
      <c r="I8" t="s">
        <v>28</v>
      </c>
      <c r="J8">
        <v>80</v>
      </c>
      <c r="K8" t="s">
        <v>92</v>
      </c>
      <c r="L8" t="s">
        <v>93</v>
      </c>
      <c r="M8" t="s">
        <v>94</v>
      </c>
      <c r="N8">
        <v>288</v>
      </c>
      <c r="O8">
        <v>230</v>
      </c>
      <c r="P8">
        <v>46</v>
      </c>
      <c r="Q8">
        <v>0.6000000000000001</v>
      </c>
      <c r="R8" t="s">
        <v>32</v>
      </c>
      <c r="S8" t="s">
        <v>46</v>
      </c>
      <c r="T8">
        <v>7</v>
      </c>
    </row>
    <row r="9" spans="1:20" x14ac:dyDescent="0.25">
      <c r="A9" t="s">
        <v>95</v>
      </c>
      <c r="B9" t="s">
        <v>35</v>
      </c>
      <c r="C9" t="s">
        <v>96</v>
      </c>
      <c r="D9" t="s">
        <v>37</v>
      </c>
      <c r="E9" t="s">
        <v>38</v>
      </c>
      <c r="F9" t="s">
        <v>39</v>
      </c>
      <c r="G9" t="s">
        <v>40</v>
      </c>
      <c r="H9" t="s">
        <v>41</v>
      </c>
      <c r="I9" t="s">
        <v>28</v>
      </c>
      <c r="J9">
        <v>79</v>
      </c>
      <c r="K9" t="s">
        <v>97</v>
      </c>
      <c r="L9" t="s">
        <v>98</v>
      </c>
      <c r="M9" t="s">
        <v>99</v>
      </c>
      <c r="N9">
        <v>306</v>
      </c>
      <c r="O9">
        <v>190</v>
      </c>
      <c r="P9">
        <v>55</v>
      </c>
      <c r="Q9">
        <v>0.67</v>
      </c>
      <c r="R9" t="s">
        <v>45</v>
      </c>
      <c r="S9" t="s">
        <v>46</v>
      </c>
      <c r="T9">
        <v>8</v>
      </c>
    </row>
    <row r="10" spans="1:20" x14ac:dyDescent="0.25">
      <c r="A10" t="s">
        <v>100</v>
      </c>
      <c r="B10" t="s">
        <v>48</v>
      </c>
      <c r="C10" t="s">
        <v>101</v>
      </c>
      <c r="D10" t="s">
        <v>50</v>
      </c>
      <c r="E10" t="s">
        <v>51</v>
      </c>
      <c r="F10" t="s">
        <v>52</v>
      </c>
      <c r="G10" t="s">
        <v>35</v>
      </c>
      <c r="H10" t="s">
        <v>53</v>
      </c>
      <c r="I10" t="s">
        <v>28</v>
      </c>
      <c r="J10">
        <v>86</v>
      </c>
      <c r="K10" t="s">
        <v>102</v>
      </c>
      <c r="L10" t="s">
        <v>103</v>
      </c>
      <c r="M10" t="s">
        <v>104</v>
      </c>
      <c r="N10">
        <v>324</v>
      </c>
      <c r="O10">
        <v>211</v>
      </c>
      <c r="P10">
        <v>39</v>
      </c>
      <c r="Q10">
        <v>0.74</v>
      </c>
      <c r="R10" t="s">
        <v>45</v>
      </c>
      <c r="S10" t="s">
        <v>46</v>
      </c>
      <c r="T10">
        <v>1</v>
      </c>
    </row>
    <row r="11" spans="1:20" x14ac:dyDescent="0.25">
      <c r="A11" t="s">
        <v>105</v>
      </c>
      <c r="B11" t="s">
        <v>57</v>
      </c>
      <c r="C11" t="s">
        <v>106</v>
      </c>
      <c r="D11" t="s">
        <v>59</v>
      </c>
      <c r="E11" t="s">
        <v>60</v>
      </c>
      <c r="F11" t="s">
        <v>61</v>
      </c>
      <c r="G11" t="s">
        <v>62</v>
      </c>
      <c r="H11" t="s">
        <v>53</v>
      </c>
      <c r="I11" t="s">
        <v>63</v>
      </c>
      <c r="J11">
        <v>68</v>
      </c>
      <c r="K11" t="s">
        <v>107</v>
      </c>
      <c r="L11" t="s">
        <v>108</v>
      </c>
      <c r="M11" t="s">
        <v>109</v>
      </c>
      <c r="N11">
        <v>342</v>
      </c>
      <c r="O11">
        <v>233</v>
      </c>
      <c r="P11">
        <v>48</v>
      </c>
      <c r="Q11">
        <v>0.81</v>
      </c>
      <c r="R11" t="s">
        <v>32</v>
      </c>
      <c r="S11" t="s">
        <v>46</v>
      </c>
      <c r="T11">
        <v>2</v>
      </c>
    </row>
    <row r="12" spans="1:20" x14ac:dyDescent="0.25">
      <c r="A12" t="s">
        <v>110</v>
      </c>
      <c r="B12" t="s">
        <v>68</v>
      </c>
      <c r="C12" t="s">
        <v>111</v>
      </c>
      <c r="D12" t="s">
        <v>70</v>
      </c>
      <c r="E12" t="s">
        <v>71</v>
      </c>
      <c r="F12" t="s">
        <v>72</v>
      </c>
      <c r="G12" t="s">
        <v>73</v>
      </c>
      <c r="H12" t="s">
        <v>74</v>
      </c>
      <c r="I12" t="s">
        <v>63</v>
      </c>
      <c r="J12">
        <v>67</v>
      </c>
      <c r="K12" t="s">
        <v>112</v>
      </c>
      <c r="L12" t="s">
        <v>93</v>
      </c>
      <c r="M12" t="s">
        <v>113</v>
      </c>
      <c r="N12">
        <v>360</v>
      </c>
      <c r="O12">
        <v>256</v>
      </c>
      <c r="P12">
        <v>58</v>
      </c>
      <c r="Q12">
        <v>0.18</v>
      </c>
      <c r="R12" t="s">
        <v>78</v>
      </c>
      <c r="S12" t="s">
        <v>46</v>
      </c>
      <c r="T12">
        <v>3</v>
      </c>
    </row>
    <row r="13" spans="1:20" x14ac:dyDescent="0.25">
      <c r="A13" t="s">
        <v>114</v>
      </c>
      <c r="B13" t="s">
        <v>80</v>
      </c>
      <c r="C13" t="s">
        <v>115</v>
      </c>
      <c r="D13" t="s">
        <v>82</v>
      </c>
      <c r="E13" t="s">
        <v>83</v>
      </c>
      <c r="F13" t="s">
        <v>84</v>
      </c>
      <c r="G13" t="s">
        <v>85</v>
      </c>
      <c r="H13" t="s">
        <v>53</v>
      </c>
      <c r="I13" t="s">
        <v>86</v>
      </c>
      <c r="J13">
        <v>45</v>
      </c>
      <c r="K13" t="s">
        <v>116</v>
      </c>
      <c r="L13" t="s">
        <v>98</v>
      </c>
      <c r="M13" t="s">
        <v>117</v>
      </c>
      <c r="N13">
        <v>378</v>
      </c>
      <c r="O13">
        <v>280</v>
      </c>
      <c r="P13">
        <v>68</v>
      </c>
      <c r="Q13">
        <v>0.25</v>
      </c>
      <c r="R13" t="s">
        <v>32</v>
      </c>
      <c r="S13" t="s">
        <v>33</v>
      </c>
      <c r="T13">
        <v>4</v>
      </c>
    </row>
    <row r="14" spans="1:20" x14ac:dyDescent="0.25">
      <c r="A14" t="s">
        <v>118</v>
      </c>
      <c r="B14" t="s">
        <v>21</v>
      </c>
      <c r="C14" t="s">
        <v>119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28</v>
      </c>
      <c r="J14">
        <v>82</v>
      </c>
      <c r="K14" t="s">
        <v>120</v>
      </c>
      <c r="L14" t="s">
        <v>103</v>
      </c>
      <c r="M14" t="s">
        <v>98</v>
      </c>
      <c r="N14">
        <v>396</v>
      </c>
      <c r="O14">
        <v>305</v>
      </c>
      <c r="P14">
        <v>48</v>
      </c>
      <c r="Q14">
        <v>0.32</v>
      </c>
      <c r="R14" t="s">
        <v>32</v>
      </c>
      <c r="S14" t="s">
        <v>46</v>
      </c>
      <c r="T14">
        <v>5</v>
      </c>
    </row>
    <row r="15" spans="1:20" x14ac:dyDescent="0.25">
      <c r="A15" t="s">
        <v>121</v>
      </c>
      <c r="B15" t="s">
        <v>35</v>
      </c>
      <c r="C15" t="s">
        <v>122</v>
      </c>
      <c r="D15" t="s">
        <v>37</v>
      </c>
      <c r="E15" t="s">
        <v>38</v>
      </c>
      <c r="F15" t="s">
        <v>39</v>
      </c>
      <c r="G15" t="s">
        <v>40</v>
      </c>
      <c r="H15" t="s">
        <v>41</v>
      </c>
      <c r="I15" t="s">
        <v>28</v>
      </c>
      <c r="J15">
        <v>81</v>
      </c>
      <c r="K15" t="s">
        <v>123</v>
      </c>
      <c r="L15" t="s">
        <v>108</v>
      </c>
      <c r="M15" t="s">
        <v>124</v>
      </c>
      <c r="N15">
        <v>414</v>
      </c>
      <c r="O15">
        <v>331</v>
      </c>
      <c r="P15">
        <v>58</v>
      </c>
      <c r="Q15">
        <v>0.39</v>
      </c>
      <c r="R15" t="s">
        <v>45</v>
      </c>
      <c r="S15" t="s">
        <v>46</v>
      </c>
      <c r="T15">
        <v>6</v>
      </c>
    </row>
    <row r="16" spans="1:20" x14ac:dyDescent="0.25">
      <c r="A16" t="s">
        <v>125</v>
      </c>
      <c r="B16" t="s">
        <v>48</v>
      </c>
      <c r="C16" t="s">
        <v>126</v>
      </c>
      <c r="D16" t="s">
        <v>50</v>
      </c>
      <c r="E16" t="s">
        <v>51</v>
      </c>
      <c r="F16" t="s">
        <v>52</v>
      </c>
      <c r="G16" t="s">
        <v>35</v>
      </c>
      <c r="H16" t="s">
        <v>53</v>
      </c>
      <c r="I16" t="s">
        <v>28</v>
      </c>
      <c r="J16">
        <v>80</v>
      </c>
      <c r="K16" t="s">
        <v>127</v>
      </c>
      <c r="L16" t="s">
        <v>128</v>
      </c>
      <c r="M16" t="s">
        <v>129</v>
      </c>
      <c r="N16">
        <v>432</v>
      </c>
      <c r="O16">
        <v>268</v>
      </c>
      <c r="P16">
        <v>69</v>
      </c>
      <c r="Q16">
        <v>0.46</v>
      </c>
      <c r="R16" t="s">
        <v>45</v>
      </c>
      <c r="S16" t="s">
        <v>46</v>
      </c>
      <c r="T16">
        <v>7</v>
      </c>
    </row>
    <row r="17" spans="1:20" x14ac:dyDescent="0.25">
      <c r="A17" t="s">
        <v>130</v>
      </c>
      <c r="B17" t="s">
        <v>57</v>
      </c>
      <c r="C17" t="s">
        <v>131</v>
      </c>
      <c r="D17" t="s">
        <v>59</v>
      </c>
      <c r="E17" t="s">
        <v>60</v>
      </c>
      <c r="F17" t="s">
        <v>61</v>
      </c>
      <c r="G17" t="s">
        <v>62</v>
      </c>
      <c r="H17" t="s">
        <v>53</v>
      </c>
      <c r="I17" t="s">
        <v>63</v>
      </c>
      <c r="J17">
        <v>68</v>
      </c>
      <c r="K17" t="s">
        <v>30</v>
      </c>
      <c r="L17" t="s">
        <v>132</v>
      </c>
      <c r="M17" t="s">
        <v>133</v>
      </c>
      <c r="N17">
        <v>450</v>
      </c>
      <c r="O17">
        <v>293</v>
      </c>
      <c r="P17">
        <v>81</v>
      </c>
      <c r="Q17">
        <v>0.53</v>
      </c>
      <c r="R17" t="s">
        <v>32</v>
      </c>
      <c r="S17" t="s">
        <v>46</v>
      </c>
      <c r="T17">
        <v>8</v>
      </c>
    </row>
    <row r="18" spans="1:20" x14ac:dyDescent="0.25">
      <c r="A18" t="s">
        <v>134</v>
      </c>
      <c r="B18" t="s">
        <v>68</v>
      </c>
      <c r="C18" t="s">
        <v>135</v>
      </c>
      <c r="D18" t="s">
        <v>70</v>
      </c>
      <c r="E18" t="s">
        <v>71</v>
      </c>
      <c r="F18" t="s">
        <v>72</v>
      </c>
      <c r="G18" t="s">
        <v>73</v>
      </c>
      <c r="H18" t="s">
        <v>74</v>
      </c>
      <c r="I18" t="s">
        <v>63</v>
      </c>
      <c r="J18">
        <v>67</v>
      </c>
      <c r="K18" t="s">
        <v>136</v>
      </c>
      <c r="L18" t="s">
        <v>137</v>
      </c>
      <c r="M18" t="s">
        <v>138</v>
      </c>
      <c r="N18">
        <v>468</v>
      </c>
      <c r="O18">
        <v>318</v>
      </c>
      <c r="P18">
        <v>56</v>
      </c>
      <c r="Q18">
        <v>0.6000000000000001</v>
      </c>
      <c r="R18" t="s">
        <v>78</v>
      </c>
      <c r="S18" t="s">
        <v>46</v>
      </c>
      <c r="T18">
        <v>1</v>
      </c>
    </row>
    <row r="19" spans="1:20" x14ac:dyDescent="0.25">
      <c r="A19" t="s">
        <v>139</v>
      </c>
      <c r="B19" t="s">
        <v>80</v>
      </c>
      <c r="C19" t="s">
        <v>140</v>
      </c>
      <c r="D19" t="s">
        <v>82</v>
      </c>
      <c r="E19" t="s">
        <v>83</v>
      </c>
      <c r="F19" t="s">
        <v>84</v>
      </c>
      <c r="G19" t="s">
        <v>85</v>
      </c>
      <c r="H19" t="s">
        <v>53</v>
      </c>
      <c r="I19" t="s">
        <v>86</v>
      </c>
      <c r="J19">
        <v>47</v>
      </c>
      <c r="K19" t="s">
        <v>141</v>
      </c>
      <c r="L19" t="s">
        <v>142</v>
      </c>
      <c r="M19" t="s">
        <v>143</v>
      </c>
      <c r="N19">
        <v>486</v>
      </c>
      <c r="O19">
        <v>345</v>
      </c>
      <c r="P19">
        <v>68</v>
      </c>
      <c r="Q19">
        <v>0.67</v>
      </c>
      <c r="R19" t="s">
        <v>32</v>
      </c>
      <c r="S19" t="s">
        <v>33</v>
      </c>
      <c r="T19">
        <v>2</v>
      </c>
    </row>
    <row r="20" spans="1:20" x14ac:dyDescent="0.25">
      <c r="A20" t="s">
        <v>144</v>
      </c>
      <c r="B20" t="s">
        <v>21</v>
      </c>
      <c r="C20" t="s">
        <v>145</v>
      </c>
      <c r="D20" t="s">
        <v>23</v>
      </c>
      <c r="E20" t="s">
        <v>24</v>
      </c>
      <c r="F20" t="s">
        <v>25</v>
      </c>
      <c r="G20" t="s">
        <v>26</v>
      </c>
      <c r="H20" t="s">
        <v>27</v>
      </c>
      <c r="I20" t="s">
        <v>28</v>
      </c>
      <c r="J20">
        <v>84</v>
      </c>
      <c r="K20" t="s">
        <v>146</v>
      </c>
      <c r="L20" t="s">
        <v>147</v>
      </c>
      <c r="M20" t="s">
        <v>148</v>
      </c>
      <c r="N20">
        <v>504</v>
      </c>
      <c r="O20">
        <v>373</v>
      </c>
      <c r="P20">
        <v>81</v>
      </c>
      <c r="Q20">
        <v>0.74</v>
      </c>
      <c r="R20" t="s">
        <v>32</v>
      </c>
      <c r="S20" t="s">
        <v>46</v>
      </c>
      <c r="T20">
        <v>3</v>
      </c>
    </row>
    <row r="21" spans="1:20" x14ac:dyDescent="0.25">
      <c r="A21" t="s">
        <v>149</v>
      </c>
      <c r="B21" t="s">
        <v>35</v>
      </c>
      <c r="C21" t="s">
        <v>150</v>
      </c>
      <c r="D21" t="s">
        <v>37</v>
      </c>
      <c r="E21" t="s">
        <v>38</v>
      </c>
      <c r="F21" t="s">
        <v>39</v>
      </c>
      <c r="G21" t="s">
        <v>40</v>
      </c>
      <c r="H21" t="s">
        <v>41</v>
      </c>
      <c r="I21" t="s">
        <v>28</v>
      </c>
      <c r="J21">
        <v>83</v>
      </c>
      <c r="K21" t="s">
        <v>151</v>
      </c>
      <c r="L21" t="s">
        <v>152</v>
      </c>
      <c r="M21" t="s">
        <v>153</v>
      </c>
      <c r="N21">
        <v>522</v>
      </c>
      <c r="O21">
        <v>402</v>
      </c>
      <c r="P21">
        <v>94</v>
      </c>
      <c r="Q21">
        <v>0.81</v>
      </c>
      <c r="R21" t="s">
        <v>45</v>
      </c>
      <c r="S21" t="s">
        <v>46</v>
      </c>
      <c r="T21">
        <v>4</v>
      </c>
    </row>
    <row r="22" spans="1:20" x14ac:dyDescent="0.25">
      <c r="A22" t="s">
        <v>154</v>
      </c>
      <c r="B22" t="s">
        <v>48</v>
      </c>
      <c r="C22" t="s">
        <v>155</v>
      </c>
      <c r="D22" t="s">
        <v>50</v>
      </c>
      <c r="E22" t="s">
        <v>51</v>
      </c>
      <c r="F22" t="s">
        <v>52</v>
      </c>
      <c r="G22" t="s">
        <v>35</v>
      </c>
      <c r="H22" t="s">
        <v>53</v>
      </c>
      <c r="I22" t="s">
        <v>28</v>
      </c>
      <c r="J22">
        <v>82</v>
      </c>
      <c r="K22" t="s">
        <v>65</v>
      </c>
      <c r="L22" t="s">
        <v>137</v>
      </c>
      <c r="M22" t="s">
        <v>156</v>
      </c>
      <c r="N22">
        <v>540</v>
      </c>
      <c r="O22">
        <v>432</v>
      </c>
      <c r="P22">
        <v>65</v>
      </c>
      <c r="Q22">
        <v>0.18</v>
      </c>
      <c r="R22" t="s">
        <v>45</v>
      </c>
      <c r="S22" t="s">
        <v>46</v>
      </c>
      <c r="T22">
        <v>5</v>
      </c>
    </row>
    <row r="23" spans="1:20" x14ac:dyDescent="0.25">
      <c r="A23" t="s">
        <v>157</v>
      </c>
      <c r="B23" t="s">
        <v>57</v>
      </c>
      <c r="C23" t="s">
        <v>158</v>
      </c>
      <c r="D23" t="s">
        <v>59</v>
      </c>
      <c r="E23" t="s">
        <v>60</v>
      </c>
      <c r="F23" t="s">
        <v>61</v>
      </c>
      <c r="G23" t="s">
        <v>62</v>
      </c>
      <c r="H23" t="s">
        <v>53</v>
      </c>
      <c r="I23" t="s">
        <v>63</v>
      </c>
      <c r="J23">
        <v>68</v>
      </c>
      <c r="K23" t="s">
        <v>159</v>
      </c>
      <c r="L23" t="s">
        <v>142</v>
      </c>
      <c r="M23" t="s">
        <v>160</v>
      </c>
      <c r="N23">
        <v>558</v>
      </c>
      <c r="O23">
        <v>346</v>
      </c>
      <c r="P23">
        <v>78</v>
      </c>
      <c r="Q23">
        <v>0.25</v>
      </c>
      <c r="R23" t="s">
        <v>32</v>
      </c>
      <c r="S23" t="s">
        <v>46</v>
      </c>
      <c r="T23">
        <v>6</v>
      </c>
    </row>
    <row r="24" spans="1:20" x14ac:dyDescent="0.25">
      <c r="A24" t="s">
        <v>161</v>
      </c>
      <c r="B24" t="s">
        <v>68</v>
      </c>
      <c r="C24" t="s">
        <v>162</v>
      </c>
      <c r="D24" t="s">
        <v>70</v>
      </c>
      <c r="E24" t="s">
        <v>71</v>
      </c>
      <c r="F24" t="s">
        <v>72</v>
      </c>
      <c r="G24" t="s">
        <v>73</v>
      </c>
      <c r="H24" t="s">
        <v>74</v>
      </c>
      <c r="I24" t="s">
        <v>63</v>
      </c>
      <c r="J24">
        <v>67</v>
      </c>
      <c r="K24" t="s">
        <v>77</v>
      </c>
      <c r="L24" t="s">
        <v>147</v>
      </c>
      <c r="M24" t="s">
        <v>163</v>
      </c>
      <c r="N24">
        <v>576</v>
      </c>
      <c r="O24">
        <v>374</v>
      </c>
      <c r="P24">
        <v>92</v>
      </c>
      <c r="Q24">
        <v>0.32</v>
      </c>
      <c r="R24" t="s">
        <v>78</v>
      </c>
      <c r="S24" t="s">
        <v>33</v>
      </c>
      <c r="T24">
        <v>7</v>
      </c>
    </row>
    <row r="25" spans="1:20" x14ac:dyDescent="0.25">
      <c r="A25" t="s">
        <v>164</v>
      </c>
      <c r="B25" t="s">
        <v>80</v>
      </c>
      <c r="C25" t="s">
        <v>165</v>
      </c>
      <c r="D25" t="s">
        <v>82</v>
      </c>
      <c r="E25" t="s">
        <v>83</v>
      </c>
      <c r="F25" t="s">
        <v>84</v>
      </c>
      <c r="G25" t="s">
        <v>85</v>
      </c>
      <c r="H25" t="s">
        <v>53</v>
      </c>
      <c r="I25" t="s">
        <v>86</v>
      </c>
      <c r="J25">
        <v>45</v>
      </c>
      <c r="K25" t="s">
        <v>166</v>
      </c>
      <c r="L25" t="s">
        <v>152</v>
      </c>
      <c r="M25" t="s">
        <v>167</v>
      </c>
      <c r="N25">
        <v>594</v>
      </c>
      <c r="O25">
        <v>404</v>
      </c>
      <c r="P25">
        <v>107</v>
      </c>
      <c r="Q25">
        <v>0.39</v>
      </c>
      <c r="R25" t="s">
        <v>32</v>
      </c>
      <c r="S25" t="s">
        <v>33</v>
      </c>
      <c r="T25">
        <v>8</v>
      </c>
    </row>
    <row r="26" spans="1:20" x14ac:dyDescent="0.25">
      <c r="A26" t="s">
        <v>168</v>
      </c>
      <c r="B26" t="s">
        <v>21</v>
      </c>
      <c r="C26" t="s">
        <v>169</v>
      </c>
      <c r="D26" t="s">
        <v>23</v>
      </c>
      <c r="E26" t="s">
        <v>24</v>
      </c>
      <c r="F26" t="s">
        <v>25</v>
      </c>
      <c r="G26" t="s">
        <v>26</v>
      </c>
      <c r="H26" t="s">
        <v>27</v>
      </c>
      <c r="I26" t="s">
        <v>28</v>
      </c>
      <c r="J26">
        <v>86</v>
      </c>
      <c r="K26" t="s">
        <v>170</v>
      </c>
      <c r="L26" t="s">
        <v>171</v>
      </c>
      <c r="M26" t="s">
        <v>172</v>
      </c>
      <c r="N26">
        <v>612</v>
      </c>
      <c r="O26">
        <v>435</v>
      </c>
      <c r="P26">
        <v>73</v>
      </c>
      <c r="Q26">
        <v>0.46</v>
      </c>
      <c r="R26" t="s">
        <v>32</v>
      </c>
      <c r="S26" t="s">
        <v>46</v>
      </c>
      <c r="T26">
        <v>1</v>
      </c>
    </row>
    <row r="27" spans="1:20" x14ac:dyDescent="0.25">
      <c r="A27" t="s">
        <v>173</v>
      </c>
      <c r="B27" t="s">
        <v>35</v>
      </c>
      <c r="C27" t="s">
        <v>174</v>
      </c>
      <c r="D27" t="s">
        <v>37</v>
      </c>
      <c r="E27" t="s">
        <v>38</v>
      </c>
      <c r="F27" t="s">
        <v>39</v>
      </c>
      <c r="G27" t="s">
        <v>40</v>
      </c>
      <c r="H27" t="s">
        <v>41</v>
      </c>
      <c r="I27" t="s">
        <v>28</v>
      </c>
      <c r="J27">
        <v>85</v>
      </c>
      <c r="K27" t="s">
        <v>93</v>
      </c>
      <c r="L27" t="s">
        <v>175</v>
      </c>
      <c r="M27" t="s">
        <v>176</v>
      </c>
      <c r="N27">
        <v>630</v>
      </c>
      <c r="O27">
        <v>466</v>
      </c>
      <c r="P27">
        <v>88</v>
      </c>
      <c r="Q27">
        <v>0.53</v>
      </c>
      <c r="R27" t="s">
        <v>45</v>
      </c>
      <c r="S27" t="s">
        <v>46</v>
      </c>
      <c r="T27">
        <v>2</v>
      </c>
    </row>
    <row r="28" spans="1:20" x14ac:dyDescent="0.25">
      <c r="A28" t="s">
        <v>177</v>
      </c>
      <c r="B28" t="s">
        <v>48</v>
      </c>
      <c r="C28" t="s">
        <v>178</v>
      </c>
      <c r="D28" t="s">
        <v>50</v>
      </c>
      <c r="E28" t="s">
        <v>51</v>
      </c>
      <c r="F28" t="s">
        <v>52</v>
      </c>
      <c r="G28" t="s">
        <v>35</v>
      </c>
      <c r="H28" t="s">
        <v>53</v>
      </c>
      <c r="I28" t="s">
        <v>28</v>
      </c>
      <c r="J28">
        <v>84</v>
      </c>
      <c r="K28" t="s">
        <v>179</v>
      </c>
      <c r="L28" t="s">
        <v>163</v>
      </c>
      <c r="M28" t="s">
        <v>180</v>
      </c>
      <c r="N28">
        <v>648</v>
      </c>
      <c r="O28">
        <v>499</v>
      </c>
      <c r="P28">
        <v>104</v>
      </c>
      <c r="Q28">
        <v>0.6000000000000001</v>
      </c>
      <c r="R28" t="s">
        <v>45</v>
      </c>
      <c r="S28" t="s">
        <v>46</v>
      </c>
      <c r="T28">
        <v>3</v>
      </c>
    </row>
    <row r="29" spans="1:20" x14ac:dyDescent="0.25">
      <c r="A29" t="s">
        <v>181</v>
      </c>
      <c r="B29" t="s">
        <v>57</v>
      </c>
      <c r="C29" t="s">
        <v>182</v>
      </c>
      <c r="D29" t="s">
        <v>59</v>
      </c>
      <c r="E29" t="s">
        <v>60</v>
      </c>
      <c r="F29" t="s">
        <v>61</v>
      </c>
      <c r="G29" t="s">
        <v>62</v>
      </c>
      <c r="H29" t="s">
        <v>53</v>
      </c>
      <c r="I29" t="s">
        <v>63</v>
      </c>
      <c r="J29">
        <v>68</v>
      </c>
      <c r="K29" t="s">
        <v>183</v>
      </c>
      <c r="L29" t="s">
        <v>184</v>
      </c>
      <c r="M29" t="s">
        <v>185</v>
      </c>
      <c r="N29">
        <v>666</v>
      </c>
      <c r="O29">
        <v>533</v>
      </c>
      <c r="P29">
        <v>120</v>
      </c>
      <c r="Q29">
        <v>0.67</v>
      </c>
      <c r="R29" t="s">
        <v>32</v>
      </c>
      <c r="S29" t="s">
        <v>46</v>
      </c>
      <c r="T29">
        <v>4</v>
      </c>
    </row>
    <row r="30" spans="1:20" x14ac:dyDescent="0.25">
      <c r="A30" t="s">
        <v>186</v>
      </c>
      <c r="B30" t="s">
        <v>68</v>
      </c>
      <c r="C30" t="s">
        <v>187</v>
      </c>
      <c r="D30" t="s">
        <v>70</v>
      </c>
      <c r="E30" t="s">
        <v>71</v>
      </c>
      <c r="F30" t="s">
        <v>72</v>
      </c>
      <c r="G30" t="s">
        <v>73</v>
      </c>
      <c r="H30" t="s">
        <v>74</v>
      </c>
      <c r="I30" t="s">
        <v>63</v>
      </c>
      <c r="J30">
        <v>67</v>
      </c>
      <c r="K30" t="s">
        <v>188</v>
      </c>
      <c r="L30" t="s">
        <v>189</v>
      </c>
      <c r="M30" t="s">
        <v>190</v>
      </c>
      <c r="N30">
        <v>684</v>
      </c>
      <c r="O30">
        <v>424</v>
      </c>
      <c r="P30">
        <v>82</v>
      </c>
      <c r="Q30">
        <v>0.74</v>
      </c>
      <c r="R30" t="s">
        <v>78</v>
      </c>
      <c r="S30" t="s">
        <v>46</v>
      </c>
      <c r="T30">
        <v>5</v>
      </c>
    </row>
    <row r="31" spans="1:20" x14ac:dyDescent="0.25">
      <c r="A31" t="s">
        <v>191</v>
      </c>
      <c r="B31" t="s">
        <v>80</v>
      </c>
      <c r="C31" t="s">
        <v>192</v>
      </c>
      <c r="D31" t="s">
        <v>82</v>
      </c>
      <c r="E31" t="s">
        <v>83</v>
      </c>
      <c r="F31" t="s">
        <v>84</v>
      </c>
      <c r="G31" t="s">
        <v>85</v>
      </c>
      <c r="H31" t="s">
        <v>53</v>
      </c>
      <c r="I31" t="s">
        <v>86</v>
      </c>
      <c r="J31">
        <v>47</v>
      </c>
      <c r="K31" t="s">
        <v>193</v>
      </c>
      <c r="L31" t="s">
        <v>194</v>
      </c>
      <c r="M31" t="s">
        <v>195</v>
      </c>
      <c r="N31">
        <v>702</v>
      </c>
      <c r="O31">
        <v>456</v>
      </c>
      <c r="P31">
        <v>98</v>
      </c>
      <c r="Q31">
        <v>0.81</v>
      </c>
      <c r="R31" t="s">
        <v>32</v>
      </c>
      <c r="S31" t="s">
        <v>33</v>
      </c>
      <c r="T31">
        <v>6</v>
      </c>
    </row>
    <row r="32" spans="1:20" x14ac:dyDescent="0.25">
      <c r="A32" t="s">
        <v>196</v>
      </c>
      <c r="B32" t="s">
        <v>21</v>
      </c>
      <c r="C32" t="s">
        <v>197</v>
      </c>
      <c r="D32" t="s">
        <v>23</v>
      </c>
      <c r="E32" t="s">
        <v>24</v>
      </c>
      <c r="F32" t="s">
        <v>25</v>
      </c>
      <c r="G32" t="s">
        <v>26</v>
      </c>
      <c r="H32" t="s">
        <v>27</v>
      </c>
      <c r="I32" t="s">
        <v>28</v>
      </c>
      <c r="J32">
        <v>80</v>
      </c>
      <c r="K32" t="s">
        <v>108</v>
      </c>
      <c r="L32" t="s">
        <v>163</v>
      </c>
      <c r="M32" t="s">
        <v>198</v>
      </c>
      <c r="N32">
        <v>720</v>
      </c>
      <c r="O32">
        <v>490</v>
      </c>
      <c r="P32">
        <v>115</v>
      </c>
      <c r="Q32">
        <v>0.18</v>
      </c>
      <c r="R32" t="s">
        <v>32</v>
      </c>
      <c r="S32" t="s">
        <v>46</v>
      </c>
      <c r="T32">
        <v>7</v>
      </c>
    </row>
    <row r="33" spans="1:20" x14ac:dyDescent="0.25">
      <c r="A33" t="s">
        <v>199</v>
      </c>
      <c r="B33" t="s">
        <v>35</v>
      </c>
      <c r="C33" t="s">
        <v>200</v>
      </c>
      <c r="D33" t="s">
        <v>37</v>
      </c>
      <c r="E33" t="s">
        <v>38</v>
      </c>
      <c r="F33" t="s">
        <v>39</v>
      </c>
      <c r="G33" t="s">
        <v>40</v>
      </c>
      <c r="H33" t="s">
        <v>41</v>
      </c>
      <c r="I33" t="s">
        <v>28</v>
      </c>
      <c r="J33">
        <v>79</v>
      </c>
      <c r="K33" t="s">
        <v>201</v>
      </c>
      <c r="L33" t="s">
        <v>184</v>
      </c>
      <c r="M33" t="s">
        <v>202</v>
      </c>
      <c r="N33">
        <v>738</v>
      </c>
      <c r="O33">
        <v>524</v>
      </c>
      <c r="P33">
        <v>133</v>
      </c>
      <c r="Q33">
        <v>0.25</v>
      </c>
      <c r="R33" t="s">
        <v>45</v>
      </c>
      <c r="S33" t="s">
        <v>46</v>
      </c>
      <c r="T33">
        <v>8</v>
      </c>
    </row>
    <row r="34" spans="1:20" x14ac:dyDescent="0.25">
      <c r="A34" t="s">
        <v>203</v>
      </c>
      <c r="B34" t="s">
        <v>48</v>
      </c>
      <c r="C34" t="s">
        <v>204</v>
      </c>
      <c r="D34" t="s">
        <v>50</v>
      </c>
      <c r="E34" t="s">
        <v>51</v>
      </c>
      <c r="F34" t="s">
        <v>52</v>
      </c>
      <c r="G34" t="s">
        <v>35</v>
      </c>
      <c r="H34" t="s">
        <v>53</v>
      </c>
      <c r="I34" t="s">
        <v>28</v>
      </c>
      <c r="J34">
        <v>86</v>
      </c>
      <c r="K34" t="s">
        <v>205</v>
      </c>
      <c r="L34" t="s">
        <v>189</v>
      </c>
      <c r="M34" t="s">
        <v>206</v>
      </c>
      <c r="N34">
        <v>756</v>
      </c>
      <c r="O34">
        <v>559</v>
      </c>
      <c r="P34">
        <v>91</v>
      </c>
      <c r="Q34">
        <v>0.32</v>
      </c>
      <c r="R34" t="s">
        <v>45</v>
      </c>
      <c r="S34" t="s">
        <v>46</v>
      </c>
      <c r="T34">
        <v>1</v>
      </c>
    </row>
    <row r="35" spans="1:20" x14ac:dyDescent="0.25">
      <c r="A35" t="s">
        <v>207</v>
      </c>
      <c r="B35" t="s">
        <v>57</v>
      </c>
      <c r="C35" t="s">
        <v>208</v>
      </c>
      <c r="D35" t="s">
        <v>59</v>
      </c>
      <c r="E35" t="s">
        <v>60</v>
      </c>
      <c r="F35" t="s">
        <v>61</v>
      </c>
      <c r="G35" t="s">
        <v>62</v>
      </c>
      <c r="H35" t="s">
        <v>53</v>
      </c>
      <c r="I35" t="s">
        <v>63</v>
      </c>
      <c r="J35">
        <v>68</v>
      </c>
      <c r="K35" t="s">
        <v>113</v>
      </c>
      <c r="L35" t="s">
        <v>194</v>
      </c>
      <c r="M35" t="s">
        <v>209</v>
      </c>
      <c r="N35">
        <v>774</v>
      </c>
      <c r="O35">
        <v>596</v>
      </c>
      <c r="P35">
        <v>108</v>
      </c>
      <c r="Q35">
        <v>0.39</v>
      </c>
      <c r="R35" t="s">
        <v>32</v>
      </c>
      <c r="S35" t="s">
        <v>33</v>
      </c>
      <c r="T35">
        <v>2</v>
      </c>
    </row>
    <row r="36" spans="1:20" x14ac:dyDescent="0.25">
      <c r="A36" t="s">
        <v>210</v>
      </c>
      <c r="B36" t="s">
        <v>68</v>
      </c>
      <c r="C36" t="s">
        <v>211</v>
      </c>
      <c r="D36" t="s">
        <v>70</v>
      </c>
      <c r="E36" t="s">
        <v>71</v>
      </c>
      <c r="F36" t="s">
        <v>72</v>
      </c>
      <c r="G36" t="s">
        <v>73</v>
      </c>
      <c r="H36" t="s">
        <v>74</v>
      </c>
      <c r="I36" t="s">
        <v>63</v>
      </c>
      <c r="J36">
        <v>67</v>
      </c>
      <c r="K36" t="s">
        <v>138</v>
      </c>
      <c r="L36" t="s">
        <v>212</v>
      </c>
      <c r="M36" t="s">
        <v>213</v>
      </c>
      <c r="N36">
        <v>792</v>
      </c>
      <c r="O36">
        <v>634</v>
      </c>
      <c r="P36">
        <v>127</v>
      </c>
      <c r="Q36">
        <v>0.46</v>
      </c>
      <c r="R36" t="s">
        <v>78</v>
      </c>
      <c r="S36" t="s">
        <v>46</v>
      </c>
      <c r="T36">
        <v>3</v>
      </c>
    </row>
    <row r="37" spans="1:20" x14ac:dyDescent="0.25">
      <c r="A37" t="s">
        <v>214</v>
      </c>
      <c r="B37" t="s">
        <v>80</v>
      </c>
      <c r="C37" t="s">
        <v>215</v>
      </c>
      <c r="D37" t="s">
        <v>82</v>
      </c>
      <c r="E37" t="s">
        <v>83</v>
      </c>
      <c r="F37" t="s">
        <v>84</v>
      </c>
      <c r="G37" t="s">
        <v>85</v>
      </c>
      <c r="H37" t="s">
        <v>53</v>
      </c>
      <c r="I37" t="s">
        <v>86</v>
      </c>
      <c r="J37">
        <v>45</v>
      </c>
      <c r="K37" t="s">
        <v>137</v>
      </c>
      <c r="L37" t="s">
        <v>206</v>
      </c>
      <c r="M37" t="s">
        <v>216</v>
      </c>
      <c r="N37">
        <v>810</v>
      </c>
      <c r="O37">
        <v>502</v>
      </c>
      <c r="P37">
        <v>146</v>
      </c>
      <c r="Q37">
        <v>0.53</v>
      </c>
      <c r="R37" t="s">
        <v>32</v>
      </c>
      <c r="S37" t="s">
        <v>33</v>
      </c>
      <c r="T37">
        <v>4</v>
      </c>
    </row>
    <row r="38" spans="1:20" x14ac:dyDescent="0.25">
      <c r="A38" t="s">
        <v>217</v>
      </c>
      <c r="B38" t="s">
        <v>21</v>
      </c>
      <c r="C38" t="s">
        <v>218</v>
      </c>
      <c r="D38" t="s">
        <v>23</v>
      </c>
      <c r="E38" t="s">
        <v>24</v>
      </c>
      <c r="F38" t="s">
        <v>25</v>
      </c>
      <c r="G38" t="s">
        <v>26</v>
      </c>
      <c r="H38" t="s">
        <v>27</v>
      </c>
      <c r="I38" t="s">
        <v>28</v>
      </c>
      <c r="J38">
        <v>82</v>
      </c>
      <c r="K38" t="s">
        <v>219</v>
      </c>
      <c r="L38" t="s">
        <v>220</v>
      </c>
      <c r="M38" t="s">
        <v>221</v>
      </c>
      <c r="N38">
        <v>828</v>
      </c>
      <c r="O38">
        <v>538</v>
      </c>
      <c r="P38">
        <v>99</v>
      </c>
      <c r="Q38">
        <v>0.6000000000000001</v>
      </c>
      <c r="R38" t="s">
        <v>32</v>
      </c>
      <c r="S38" t="s">
        <v>46</v>
      </c>
      <c r="T38">
        <v>5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workbookViewId="0" showGridLines="0"/>
  </sheetViews>
  <sheetFormatPr defaultRowHeight="15" outlineLevelRow="0" outlineLevelCol="0" x14ac:dyDescent="55"/>
  <cols>
    <col min="1" max="1" width="14" customWidth="1"/>
    <col min="2" max="2" width="12" customWidth="1"/>
    <col min="3" max="3" width="18" customWidth="1"/>
    <col min="4" max="8" width="12" customWidth="1"/>
    <col min="9" max="9" width="16" customWidth="1"/>
  </cols>
  <sheetData>
    <row r="1" spans="1:9" x14ac:dyDescent="0.25">
      <c r="A1" t="s">
        <v>222</v>
      </c>
      <c r="B1" t="s">
        <v>0</v>
      </c>
      <c r="C1" t="s">
        <v>223</v>
      </c>
      <c r="D1" t="s">
        <v>224</v>
      </c>
      <c r="E1" t="s">
        <v>225</v>
      </c>
      <c r="F1" t="s">
        <v>226</v>
      </c>
      <c r="G1" t="s">
        <v>227</v>
      </c>
      <c r="H1" t="s">
        <v>228</v>
      </c>
      <c r="I1" t="s">
        <v>229</v>
      </c>
    </row>
    <row r="2" spans="1:9" x14ac:dyDescent="0.25">
      <c r="A2" t="s">
        <v>230</v>
      </c>
      <c r="B2" t="s">
        <v>20</v>
      </c>
      <c r="C2" t="s">
        <v>231</v>
      </c>
      <c r="D2" t="s">
        <v>232</v>
      </c>
      <c r="E2" t="s">
        <v>233</v>
      </c>
      <c r="F2" t="s">
        <v>234</v>
      </c>
      <c r="G2" t="s">
        <v>235</v>
      </c>
      <c r="H2" t="s">
        <v>46</v>
      </c>
      <c r="I2" t="s">
        <v>24</v>
      </c>
    </row>
    <row r="3" spans="1:9" x14ac:dyDescent="0.25">
      <c r="A3" t="s">
        <v>236</v>
      </c>
      <c r="B3" t="s">
        <v>20</v>
      </c>
      <c r="C3" t="s">
        <v>237</v>
      </c>
      <c r="D3" t="s">
        <v>238</v>
      </c>
      <c r="E3" t="s">
        <v>239</v>
      </c>
      <c r="F3" t="s">
        <v>240</v>
      </c>
      <c r="G3" t="s">
        <v>241</v>
      </c>
      <c r="H3" t="s">
        <v>46</v>
      </c>
      <c r="I3" t="s">
        <v>24</v>
      </c>
    </row>
    <row r="4" spans="1:9" x14ac:dyDescent="0.25">
      <c r="A4" t="s">
        <v>242</v>
      </c>
      <c r="B4" t="s">
        <v>20</v>
      </c>
      <c r="C4" t="s">
        <v>243</v>
      </c>
      <c r="D4" t="s">
        <v>244</v>
      </c>
      <c r="E4" t="s">
        <v>245</v>
      </c>
      <c r="F4" t="s">
        <v>246</v>
      </c>
      <c r="G4" t="s">
        <v>247</v>
      </c>
      <c r="H4" t="s">
        <v>33</v>
      </c>
      <c r="I4" t="s">
        <v>24</v>
      </c>
    </row>
    <row r="5" spans="1:9" x14ac:dyDescent="0.25">
      <c r="A5" t="s">
        <v>248</v>
      </c>
      <c r="B5" t="s">
        <v>20</v>
      </c>
      <c r="C5" t="s">
        <v>249</v>
      </c>
      <c r="D5" t="s">
        <v>250</v>
      </c>
      <c r="E5" t="s">
        <v>251</v>
      </c>
      <c r="F5" t="s">
        <v>246</v>
      </c>
      <c r="G5" t="s">
        <v>252</v>
      </c>
      <c r="H5" t="s">
        <v>33</v>
      </c>
      <c r="I5" t="s">
        <v>24</v>
      </c>
    </row>
    <row r="6" spans="1:9" x14ac:dyDescent="0.25">
      <c r="A6" t="s">
        <v>253</v>
      </c>
      <c r="B6" t="s">
        <v>34</v>
      </c>
      <c r="C6" t="s">
        <v>231</v>
      </c>
      <c r="D6" t="s">
        <v>254</v>
      </c>
      <c r="E6" t="s">
        <v>255</v>
      </c>
      <c r="F6" t="s">
        <v>256</v>
      </c>
      <c r="G6" t="s">
        <v>235</v>
      </c>
      <c r="H6" t="s">
        <v>46</v>
      </c>
      <c r="I6" t="s">
        <v>38</v>
      </c>
    </row>
    <row r="7" spans="1:9" x14ac:dyDescent="0.25">
      <c r="A7" t="s">
        <v>257</v>
      </c>
      <c r="B7" t="s">
        <v>34</v>
      </c>
      <c r="C7" t="s">
        <v>237</v>
      </c>
      <c r="D7" t="s">
        <v>239</v>
      </c>
      <c r="E7" t="s">
        <v>258</v>
      </c>
      <c r="F7" t="s">
        <v>259</v>
      </c>
      <c r="G7" t="s">
        <v>241</v>
      </c>
      <c r="H7" t="s">
        <v>46</v>
      </c>
      <c r="I7" t="s">
        <v>38</v>
      </c>
    </row>
    <row r="8" spans="1:9" x14ac:dyDescent="0.25">
      <c r="A8" t="s">
        <v>260</v>
      </c>
      <c r="B8" t="s">
        <v>34</v>
      </c>
      <c r="C8" t="s">
        <v>243</v>
      </c>
      <c r="D8" t="s">
        <v>261</v>
      </c>
      <c r="E8" t="s">
        <v>262</v>
      </c>
      <c r="F8" t="s">
        <v>246</v>
      </c>
      <c r="G8" t="s">
        <v>247</v>
      </c>
      <c r="H8" t="s">
        <v>33</v>
      </c>
      <c r="I8" t="s">
        <v>38</v>
      </c>
    </row>
    <row r="9" spans="1:9" x14ac:dyDescent="0.25">
      <c r="A9" t="s">
        <v>263</v>
      </c>
      <c r="B9" t="s">
        <v>34</v>
      </c>
      <c r="C9" t="s">
        <v>249</v>
      </c>
      <c r="D9" t="s">
        <v>251</v>
      </c>
      <c r="E9" t="s">
        <v>264</v>
      </c>
      <c r="F9" t="s">
        <v>246</v>
      </c>
      <c r="G9" t="s">
        <v>252</v>
      </c>
      <c r="H9" t="s">
        <v>33</v>
      </c>
      <c r="I9" t="s">
        <v>38</v>
      </c>
    </row>
    <row r="10" spans="1:9" x14ac:dyDescent="0.25">
      <c r="A10" t="s">
        <v>265</v>
      </c>
      <c r="B10" t="s">
        <v>47</v>
      </c>
      <c r="C10" t="s">
        <v>231</v>
      </c>
      <c r="D10" t="s">
        <v>266</v>
      </c>
      <c r="E10" t="s">
        <v>267</v>
      </c>
      <c r="F10" t="s">
        <v>268</v>
      </c>
      <c r="G10" t="s">
        <v>235</v>
      </c>
      <c r="H10" t="s">
        <v>46</v>
      </c>
      <c r="I10" t="s">
        <v>51</v>
      </c>
    </row>
    <row r="11" spans="1:9" x14ac:dyDescent="0.25">
      <c r="A11" t="s">
        <v>269</v>
      </c>
      <c r="B11" t="s">
        <v>47</v>
      </c>
      <c r="C11" t="s">
        <v>237</v>
      </c>
      <c r="D11" t="s">
        <v>258</v>
      </c>
      <c r="E11" t="s">
        <v>244</v>
      </c>
      <c r="F11" t="s">
        <v>270</v>
      </c>
      <c r="G11" t="s">
        <v>241</v>
      </c>
      <c r="H11" t="s">
        <v>46</v>
      </c>
      <c r="I11" t="s">
        <v>51</v>
      </c>
    </row>
    <row r="12" spans="1:9" x14ac:dyDescent="0.25">
      <c r="A12" t="s">
        <v>271</v>
      </c>
      <c r="B12" t="s">
        <v>47</v>
      </c>
      <c r="C12" t="s">
        <v>243</v>
      </c>
      <c r="D12" t="s">
        <v>272</v>
      </c>
      <c r="E12" t="s">
        <v>273</v>
      </c>
      <c r="F12" t="s">
        <v>246</v>
      </c>
      <c r="G12" t="s">
        <v>247</v>
      </c>
      <c r="H12" t="s">
        <v>33</v>
      </c>
      <c r="I12" t="s">
        <v>51</v>
      </c>
    </row>
    <row r="13" spans="1:9" x14ac:dyDescent="0.25">
      <c r="A13" t="s">
        <v>274</v>
      </c>
      <c r="B13" t="s">
        <v>47</v>
      </c>
      <c r="C13" t="s">
        <v>249</v>
      </c>
      <c r="D13" t="s">
        <v>264</v>
      </c>
      <c r="E13" t="s">
        <v>275</v>
      </c>
      <c r="F13" t="s">
        <v>246</v>
      </c>
      <c r="G13" t="s">
        <v>252</v>
      </c>
      <c r="H13" t="s">
        <v>33</v>
      </c>
      <c r="I13" t="s">
        <v>51</v>
      </c>
    </row>
    <row r="14" spans="1:9" x14ac:dyDescent="0.25">
      <c r="A14" t="s">
        <v>276</v>
      </c>
      <c r="B14" t="s">
        <v>56</v>
      </c>
      <c r="C14" t="s">
        <v>231</v>
      </c>
      <c r="D14" t="s">
        <v>238</v>
      </c>
      <c r="E14" t="s">
        <v>277</v>
      </c>
      <c r="F14" t="s">
        <v>240</v>
      </c>
      <c r="G14" t="s">
        <v>235</v>
      </c>
      <c r="H14" t="s">
        <v>46</v>
      </c>
      <c r="I14" t="s">
        <v>60</v>
      </c>
    </row>
    <row r="15" spans="1:9" x14ac:dyDescent="0.25">
      <c r="A15" t="s">
        <v>278</v>
      </c>
      <c r="B15" t="s">
        <v>56</v>
      </c>
      <c r="C15" t="s">
        <v>237</v>
      </c>
      <c r="D15" t="s">
        <v>244</v>
      </c>
      <c r="E15" t="s">
        <v>261</v>
      </c>
      <c r="F15" t="s">
        <v>279</v>
      </c>
      <c r="G15" t="s">
        <v>241</v>
      </c>
      <c r="H15" t="s">
        <v>46</v>
      </c>
      <c r="I15" t="s">
        <v>60</v>
      </c>
    </row>
    <row r="16" spans="1:9" x14ac:dyDescent="0.25">
      <c r="A16" t="s">
        <v>280</v>
      </c>
      <c r="B16" t="s">
        <v>56</v>
      </c>
      <c r="C16" t="s">
        <v>243</v>
      </c>
      <c r="D16" t="s">
        <v>250</v>
      </c>
      <c r="E16" t="s">
        <v>281</v>
      </c>
      <c r="F16" t="s">
        <v>246</v>
      </c>
      <c r="G16" t="s">
        <v>247</v>
      </c>
      <c r="H16" t="s">
        <v>33</v>
      </c>
      <c r="I16" t="s">
        <v>60</v>
      </c>
    </row>
    <row r="17" spans="1:9" x14ac:dyDescent="0.25">
      <c r="A17" t="s">
        <v>282</v>
      </c>
      <c r="B17" t="s">
        <v>56</v>
      </c>
      <c r="C17" t="s">
        <v>249</v>
      </c>
      <c r="D17" t="s">
        <v>275</v>
      </c>
      <c r="E17" t="s">
        <v>283</v>
      </c>
      <c r="F17" t="s">
        <v>246</v>
      </c>
      <c r="G17" t="s">
        <v>252</v>
      </c>
      <c r="H17" t="s">
        <v>33</v>
      </c>
      <c r="I17" t="s">
        <v>60</v>
      </c>
    </row>
    <row r="18" spans="1:9" x14ac:dyDescent="0.25">
      <c r="A18" t="s">
        <v>284</v>
      </c>
      <c r="B18" t="s">
        <v>67</v>
      </c>
      <c r="C18" t="s">
        <v>231</v>
      </c>
      <c r="D18" t="s">
        <v>239</v>
      </c>
      <c r="E18" t="s">
        <v>285</v>
      </c>
      <c r="F18" t="s">
        <v>259</v>
      </c>
      <c r="G18" t="s">
        <v>235</v>
      </c>
      <c r="H18" t="s">
        <v>46</v>
      </c>
      <c r="I18" t="s">
        <v>71</v>
      </c>
    </row>
    <row r="19" spans="1:9" x14ac:dyDescent="0.25">
      <c r="A19" t="s">
        <v>286</v>
      </c>
      <c r="B19" t="s">
        <v>67</v>
      </c>
      <c r="C19" t="s">
        <v>237</v>
      </c>
      <c r="D19" t="s">
        <v>261</v>
      </c>
      <c r="E19" t="s">
        <v>272</v>
      </c>
      <c r="F19" t="s">
        <v>287</v>
      </c>
      <c r="G19" t="s">
        <v>241</v>
      </c>
      <c r="H19" t="s">
        <v>46</v>
      </c>
      <c r="I19" t="s">
        <v>71</v>
      </c>
    </row>
    <row r="20" spans="1:9" x14ac:dyDescent="0.25">
      <c r="A20" t="s">
        <v>288</v>
      </c>
      <c r="B20" t="s">
        <v>67</v>
      </c>
      <c r="C20" t="s">
        <v>243</v>
      </c>
      <c r="D20" t="s">
        <v>251</v>
      </c>
      <c r="E20" t="s">
        <v>289</v>
      </c>
      <c r="F20" t="s">
        <v>246</v>
      </c>
      <c r="G20" t="s">
        <v>247</v>
      </c>
      <c r="H20" t="s">
        <v>33</v>
      </c>
      <c r="I20" t="s">
        <v>71</v>
      </c>
    </row>
    <row r="21" spans="1:9" x14ac:dyDescent="0.25">
      <c r="A21" t="s">
        <v>290</v>
      </c>
      <c r="B21" t="s">
        <v>67</v>
      </c>
      <c r="C21" t="s">
        <v>249</v>
      </c>
      <c r="D21" t="s">
        <v>283</v>
      </c>
      <c r="E21" t="s">
        <v>291</v>
      </c>
      <c r="F21" t="s">
        <v>246</v>
      </c>
      <c r="G21" t="s">
        <v>252</v>
      </c>
      <c r="H21" t="s">
        <v>33</v>
      </c>
      <c r="I21" t="s">
        <v>71</v>
      </c>
    </row>
    <row r="22" spans="1:9" x14ac:dyDescent="0.25">
      <c r="A22" t="s">
        <v>292</v>
      </c>
      <c r="B22" t="s">
        <v>79</v>
      </c>
      <c r="C22" t="s">
        <v>231</v>
      </c>
      <c r="D22" t="s">
        <v>258</v>
      </c>
      <c r="E22" t="s">
        <v>293</v>
      </c>
      <c r="F22" t="s">
        <v>270</v>
      </c>
      <c r="G22" t="s">
        <v>235</v>
      </c>
      <c r="H22" t="s">
        <v>46</v>
      </c>
      <c r="I22" t="s">
        <v>83</v>
      </c>
    </row>
    <row r="23" spans="1:9" x14ac:dyDescent="0.25">
      <c r="A23" t="s">
        <v>294</v>
      </c>
      <c r="B23" t="s">
        <v>79</v>
      </c>
      <c r="C23" t="s">
        <v>237</v>
      </c>
      <c r="D23" t="s">
        <v>272</v>
      </c>
      <c r="E23" t="s">
        <v>250</v>
      </c>
      <c r="F23" t="s">
        <v>295</v>
      </c>
      <c r="G23" t="s">
        <v>241</v>
      </c>
      <c r="H23" t="s">
        <v>46</v>
      </c>
      <c r="I23" t="s">
        <v>83</v>
      </c>
    </row>
    <row r="24" spans="1:9" x14ac:dyDescent="0.25">
      <c r="A24" t="s">
        <v>296</v>
      </c>
      <c r="B24" t="s">
        <v>79</v>
      </c>
      <c r="C24" t="s">
        <v>243</v>
      </c>
      <c r="D24" t="s">
        <v>264</v>
      </c>
      <c r="E24" t="s">
        <v>297</v>
      </c>
      <c r="F24" t="s">
        <v>246</v>
      </c>
      <c r="G24" t="s">
        <v>247</v>
      </c>
      <c r="H24" t="s">
        <v>33</v>
      </c>
      <c r="I24" t="s">
        <v>83</v>
      </c>
    </row>
    <row r="25" spans="1:9" x14ac:dyDescent="0.25">
      <c r="A25" t="s">
        <v>298</v>
      </c>
      <c r="B25" t="s">
        <v>79</v>
      </c>
      <c r="C25" t="s">
        <v>249</v>
      </c>
      <c r="D25" t="s">
        <v>291</v>
      </c>
      <c r="E25" t="s">
        <v>299</v>
      </c>
      <c r="F25" t="s">
        <v>246</v>
      </c>
      <c r="G25" t="s">
        <v>252</v>
      </c>
      <c r="H25" t="s">
        <v>33</v>
      </c>
      <c r="I25" t="s">
        <v>83</v>
      </c>
    </row>
    <row r="26" spans="1:9" x14ac:dyDescent="0.25">
      <c r="A26" t="s">
        <v>300</v>
      </c>
      <c r="B26" t="s">
        <v>90</v>
      </c>
      <c r="C26" t="s">
        <v>231</v>
      </c>
      <c r="D26" t="s">
        <v>244</v>
      </c>
      <c r="E26" t="s">
        <v>245</v>
      </c>
      <c r="F26" t="s">
        <v>279</v>
      </c>
      <c r="G26" t="s">
        <v>235</v>
      </c>
      <c r="H26" t="s">
        <v>46</v>
      </c>
      <c r="I26" t="s">
        <v>24</v>
      </c>
    </row>
    <row r="27" spans="1:9" x14ac:dyDescent="0.25">
      <c r="A27" t="s">
        <v>301</v>
      </c>
      <c r="B27" t="s">
        <v>90</v>
      </c>
      <c r="C27" t="s">
        <v>237</v>
      </c>
      <c r="D27" t="s">
        <v>250</v>
      </c>
      <c r="E27" t="s">
        <v>251</v>
      </c>
      <c r="F27" t="s">
        <v>302</v>
      </c>
      <c r="G27" t="s">
        <v>241</v>
      </c>
      <c r="H27" t="s">
        <v>46</v>
      </c>
      <c r="I27" t="s">
        <v>24</v>
      </c>
    </row>
    <row r="28" spans="1:9" x14ac:dyDescent="0.25">
      <c r="A28" t="s">
        <v>303</v>
      </c>
      <c r="B28" t="s">
        <v>90</v>
      </c>
      <c r="C28" t="s">
        <v>243</v>
      </c>
      <c r="D28" t="s">
        <v>275</v>
      </c>
      <c r="E28" t="s">
        <v>31</v>
      </c>
      <c r="F28" t="s">
        <v>246</v>
      </c>
      <c r="G28" t="s">
        <v>247</v>
      </c>
      <c r="H28" t="s">
        <v>33</v>
      </c>
      <c r="I28" t="s">
        <v>24</v>
      </c>
    </row>
    <row r="29" spans="1:9" x14ac:dyDescent="0.25">
      <c r="A29" t="s">
        <v>304</v>
      </c>
      <c r="B29" t="s">
        <v>90</v>
      </c>
      <c r="C29" t="s">
        <v>249</v>
      </c>
      <c r="D29" t="s">
        <v>299</v>
      </c>
      <c r="E29" t="s">
        <v>55</v>
      </c>
      <c r="F29" t="s">
        <v>246</v>
      </c>
      <c r="G29" t="s">
        <v>252</v>
      </c>
      <c r="H29" t="s">
        <v>33</v>
      </c>
      <c r="I29" t="s">
        <v>24</v>
      </c>
    </row>
    <row r="30" spans="1:9" x14ac:dyDescent="0.25">
      <c r="A30" t="s">
        <v>305</v>
      </c>
      <c r="B30" t="s">
        <v>95</v>
      </c>
      <c r="C30" t="s">
        <v>231</v>
      </c>
      <c r="D30" t="s">
        <v>261</v>
      </c>
      <c r="E30" t="s">
        <v>262</v>
      </c>
      <c r="F30" t="s">
        <v>287</v>
      </c>
      <c r="G30" t="s">
        <v>235</v>
      </c>
      <c r="H30" t="s">
        <v>46</v>
      </c>
      <c r="I30" t="s">
        <v>38</v>
      </c>
    </row>
    <row r="31" spans="1:9" x14ac:dyDescent="0.25">
      <c r="A31" t="s">
        <v>306</v>
      </c>
      <c r="B31" t="s">
        <v>95</v>
      </c>
      <c r="C31" t="s">
        <v>237</v>
      </c>
      <c r="D31" t="s">
        <v>251</v>
      </c>
      <c r="E31" t="s">
        <v>264</v>
      </c>
      <c r="F31" t="s">
        <v>307</v>
      </c>
      <c r="G31" t="s">
        <v>241</v>
      </c>
      <c r="H31" t="s">
        <v>46</v>
      </c>
      <c r="I31" t="s">
        <v>38</v>
      </c>
    </row>
    <row r="32" spans="1:9" x14ac:dyDescent="0.25">
      <c r="A32" t="s">
        <v>308</v>
      </c>
      <c r="B32" t="s">
        <v>95</v>
      </c>
      <c r="C32" t="s">
        <v>243</v>
      </c>
      <c r="D32" t="s">
        <v>283</v>
      </c>
      <c r="E32" t="s">
        <v>309</v>
      </c>
      <c r="F32" t="s">
        <v>246</v>
      </c>
      <c r="G32" t="s">
        <v>247</v>
      </c>
      <c r="H32" t="s">
        <v>33</v>
      </c>
      <c r="I32" t="s">
        <v>38</v>
      </c>
    </row>
    <row r="33" spans="1:9" x14ac:dyDescent="0.25">
      <c r="A33" t="s">
        <v>310</v>
      </c>
      <c r="B33" t="s">
        <v>95</v>
      </c>
      <c r="C33" t="s">
        <v>249</v>
      </c>
      <c r="D33" t="s">
        <v>55</v>
      </c>
      <c r="E33" t="s">
        <v>311</v>
      </c>
      <c r="F33" t="s">
        <v>246</v>
      </c>
      <c r="G33" t="s">
        <v>252</v>
      </c>
      <c r="H33" t="s">
        <v>33</v>
      </c>
      <c r="I33" t="s">
        <v>38</v>
      </c>
    </row>
    <row r="34" spans="1:9" x14ac:dyDescent="0.25">
      <c r="A34" t="s">
        <v>312</v>
      </c>
      <c r="B34" t="s">
        <v>100</v>
      </c>
      <c r="C34" t="s">
        <v>231</v>
      </c>
      <c r="D34" t="s">
        <v>272</v>
      </c>
      <c r="E34" t="s">
        <v>273</v>
      </c>
      <c r="F34" t="s">
        <v>295</v>
      </c>
      <c r="G34" t="s">
        <v>235</v>
      </c>
      <c r="H34" t="s">
        <v>46</v>
      </c>
      <c r="I34" t="s">
        <v>51</v>
      </c>
    </row>
    <row r="35" spans="1:9" x14ac:dyDescent="0.25">
      <c r="A35" t="s">
        <v>313</v>
      </c>
      <c r="B35" t="s">
        <v>100</v>
      </c>
      <c r="C35" t="s">
        <v>237</v>
      </c>
      <c r="D35" t="s">
        <v>264</v>
      </c>
      <c r="E35" t="s">
        <v>275</v>
      </c>
      <c r="F35" t="s">
        <v>314</v>
      </c>
      <c r="G35" t="s">
        <v>241</v>
      </c>
      <c r="H35" t="s">
        <v>46</v>
      </c>
      <c r="I35" t="s">
        <v>51</v>
      </c>
    </row>
    <row r="36" spans="1:9" x14ac:dyDescent="0.25">
      <c r="A36" t="s">
        <v>315</v>
      </c>
      <c r="B36" t="s">
        <v>100</v>
      </c>
      <c r="C36" t="s">
        <v>243</v>
      </c>
      <c r="D36" t="s">
        <v>291</v>
      </c>
      <c r="E36" t="s">
        <v>43</v>
      </c>
      <c r="F36" t="s">
        <v>246</v>
      </c>
      <c r="G36" t="s">
        <v>247</v>
      </c>
      <c r="H36" t="s">
        <v>33</v>
      </c>
      <c r="I36" t="s">
        <v>51</v>
      </c>
    </row>
    <row r="37" spans="1:9" x14ac:dyDescent="0.25">
      <c r="A37" t="s">
        <v>316</v>
      </c>
      <c r="B37" t="s">
        <v>100</v>
      </c>
      <c r="C37" t="s">
        <v>249</v>
      </c>
      <c r="D37" t="s">
        <v>311</v>
      </c>
      <c r="E37" t="s">
        <v>317</v>
      </c>
      <c r="F37" t="s">
        <v>246</v>
      </c>
      <c r="G37" t="s">
        <v>252</v>
      </c>
      <c r="H37" t="s">
        <v>33</v>
      </c>
      <c r="I37" t="s">
        <v>51</v>
      </c>
    </row>
    <row r="38" spans="1:9" x14ac:dyDescent="0.25">
      <c r="A38" t="s">
        <v>318</v>
      </c>
      <c r="B38" t="s">
        <v>105</v>
      </c>
      <c r="C38" t="s">
        <v>231</v>
      </c>
      <c r="D38" t="s">
        <v>250</v>
      </c>
      <c r="E38" t="s">
        <v>281</v>
      </c>
      <c r="F38" t="s">
        <v>302</v>
      </c>
      <c r="G38" t="s">
        <v>235</v>
      </c>
      <c r="H38" t="s">
        <v>46</v>
      </c>
      <c r="I38" t="s">
        <v>60</v>
      </c>
    </row>
    <row r="39" spans="1:9" x14ac:dyDescent="0.25">
      <c r="A39" t="s">
        <v>319</v>
      </c>
      <c r="B39" t="s">
        <v>105</v>
      </c>
      <c r="C39" t="s">
        <v>237</v>
      </c>
      <c r="D39" t="s">
        <v>275</v>
      </c>
      <c r="E39" t="s">
        <v>283</v>
      </c>
      <c r="F39" t="s">
        <v>320</v>
      </c>
      <c r="G39" t="s">
        <v>241</v>
      </c>
      <c r="H39" t="s">
        <v>46</v>
      </c>
      <c r="I39" t="s">
        <v>60</v>
      </c>
    </row>
    <row r="40" spans="1:9" x14ac:dyDescent="0.25">
      <c r="A40" t="s">
        <v>321</v>
      </c>
      <c r="B40" t="s">
        <v>105</v>
      </c>
      <c r="C40" t="s">
        <v>243</v>
      </c>
      <c r="D40" t="s">
        <v>299</v>
      </c>
      <c r="E40" t="s">
        <v>322</v>
      </c>
      <c r="F40" t="s">
        <v>246</v>
      </c>
      <c r="G40" t="s">
        <v>247</v>
      </c>
      <c r="H40" t="s">
        <v>33</v>
      </c>
      <c r="I40" t="s">
        <v>60</v>
      </c>
    </row>
    <row r="41" spans="1:9" x14ac:dyDescent="0.25">
      <c r="A41" t="s">
        <v>323</v>
      </c>
      <c r="B41" t="s">
        <v>105</v>
      </c>
      <c r="C41" t="s">
        <v>249</v>
      </c>
      <c r="D41" t="s">
        <v>317</v>
      </c>
      <c r="E41" t="s">
        <v>324</v>
      </c>
      <c r="F41" t="s">
        <v>246</v>
      </c>
      <c r="G41" t="s">
        <v>252</v>
      </c>
      <c r="H41" t="s">
        <v>33</v>
      </c>
      <c r="I41" t="s">
        <v>60</v>
      </c>
    </row>
    <row r="42" spans="1:9" x14ac:dyDescent="0.25">
      <c r="A42" t="s">
        <v>325</v>
      </c>
      <c r="B42" t="s">
        <v>110</v>
      </c>
      <c r="C42" t="s">
        <v>231</v>
      </c>
      <c r="D42" t="s">
        <v>251</v>
      </c>
      <c r="E42" t="s">
        <v>289</v>
      </c>
      <c r="F42" t="s">
        <v>307</v>
      </c>
      <c r="G42" t="s">
        <v>235</v>
      </c>
      <c r="H42" t="s">
        <v>46</v>
      </c>
      <c r="I42" t="s">
        <v>71</v>
      </c>
    </row>
    <row r="43" spans="1:9" x14ac:dyDescent="0.25">
      <c r="A43" t="s">
        <v>326</v>
      </c>
      <c r="B43" t="s">
        <v>110</v>
      </c>
      <c r="C43" t="s">
        <v>237</v>
      </c>
      <c r="D43" t="s">
        <v>283</v>
      </c>
      <c r="E43" t="s">
        <v>291</v>
      </c>
      <c r="F43" t="s">
        <v>327</v>
      </c>
      <c r="G43" t="s">
        <v>241</v>
      </c>
      <c r="H43" t="s">
        <v>46</v>
      </c>
      <c r="I43" t="s">
        <v>71</v>
      </c>
    </row>
    <row r="44" spans="1:9" x14ac:dyDescent="0.25">
      <c r="A44" t="s">
        <v>328</v>
      </c>
      <c r="B44" t="s">
        <v>110</v>
      </c>
      <c r="C44" t="s">
        <v>243</v>
      </c>
      <c r="D44" t="s">
        <v>55</v>
      </c>
      <c r="E44" t="s">
        <v>329</v>
      </c>
      <c r="F44" t="s">
        <v>246</v>
      </c>
      <c r="G44" t="s">
        <v>247</v>
      </c>
      <c r="H44" t="s">
        <v>33</v>
      </c>
      <c r="I44" t="s">
        <v>71</v>
      </c>
    </row>
    <row r="45" spans="1:9" x14ac:dyDescent="0.25">
      <c r="A45" t="s">
        <v>330</v>
      </c>
      <c r="B45" t="s">
        <v>110</v>
      </c>
      <c r="C45" t="s">
        <v>249</v>
      </c>
      <c r="D45" t="s">
        <v>324</v>
      </c>
      <c r="E45" t="s">
        <v>331</v>
      </c>
      <c r="F45" t="s">
        <v>246</v>
      </c>
      <c r="G45" t="s">
        <v>252</v>
      </c>
      <c r="H45" t="s">
        <v>33</v>
      </c>
      <c r="I45" t="s">
        <v>71</v>
      </c>
    </row>
    <row r="46" spans="1:9" x14ac:dyDescent="0.25">
      <c r="A46" t="s">
        <v>332</v>
      </c>
      <c r="B46" t="s">
        <v>114</v>
      </c>
      <c r="C46" t="s">
        <v>231</v>
      </c>
      <c r="D46" t="s">
        <v>264</v>
      </c>
      <c r="E46" t="s">
        <v>297</v>
      </c>
      <c r="F46" t="s">
        <v>314</v>
      </c>
      <c r="G46" t="s">
        <v>235</v>
      </c>
      <c r="H46" t="s">
        <v>46</v>
      </c>
      <c r="I46" t="s">
        <v>83</v>
      </c>
    </row>
    <row r="47" spans="1:9" x14ac:dyDescent="0.25">
      <c r="A47" t="s">
        <v>333</v>
      </c>
      <c r="B47" t="s">
        <v>114</v>
      </c>
      <c r="C47" t="s">
        <v>237</v>
      </c>
      <c r="D47" t="s">
        <v>291</v>
      </c>
      <c r="E47" t="s">
        <v>299</v>
      </c>
      <c r="F47" t="s">
        <v>334</v>
      </c>
      <c r="G47" t="s">
        <v>241</v>
      </c>
      <c r="H47" t="s">
        <v>46</v>
      </c>
      <c r="I47" t="s">
        <v>83</v>
      </c>
    </row>
    <row r="48" spans="1:9" x14ac:dyDescent="0.25">
      <c r="A48" t="s">
        <v>335</v>
      </c>
      <c r="B48" t="s">
        <v>114</v>
      </c>
      <c r="C48" t="s">
        <v>243</v>
      </c>
      <c r="D48" t="s">
        <v>311</v>
      </c>
      <c r="E48" t="s">
        <v>336</v>
      </c>
      <c r="F48" t="s">
        <v>246</v>
      </c>
      <c r="G48" t="s">
        <v>247</v>
      </c>
      <c r="H48" t="s">
        <v>33</v>
      </c>
      <c r="I48" t="s">
        <v>83</v>
      </c>
    </row>
    <row r="49" spans="1:9" x14ac:dyDescent="0.25">
      <c r="A49" t="s">
        <v>337</v>
      </c>
      <c r="B49" t="s">
        <v>114</v>
      </c>
      <c r="C49" t="s">
        <v>249</v>
      </c>
      <c r="D49" t="s">
        <v>331</v>
      </c>
      <c r="E49" t="s">
        <v>88</v>
      </c>
      <c r="F49" t="s">
        <v>246</v>
      </c>
      <c r="G49" t="s">
        <v>252</v>
      </c>
      <c r="H49" t="s">
        <v>33</v>
      </c>
      <c r="I49" t="s">
        <v>83</v>
      </c>
    </row>
    <row r="50" spans="1:9" x14ac:dyDescent="0.25">
      <c r="A50" t="s">
        <v>338</v>
      </c>
      <c r="B50" t="s">
        <v>118</v>
      </c>
      <c r="C50" t="s">
        <v>231</v>
      </c>
      <c r="D50" t="s">
        <v>275</v>
      </c>
      <c r="E50" t="s">
        <v>31</v>
      </c>
      <c r="F50" t="s">
        <v>320</v>
      </c>
      <c r="G50" t="s">
        <v>235</v>
      </c>
      <c r="H50" t="s">
        <v>46</v>
      </c>
      <c r="I50" t="s">
        <v>24</v>
      </c>
    </row>
    <row r="51" spans="1:9" x14ac:dyDescent="0.25">
      <c r="A51" t="s">
        <v>339</v>
      </c>
      <c r="B51" t="s">
        <v>118</v>
      </c>
      <c r="C51" t="s">
        <v>237</v>
      </c>
      <c r="D51" t="s">
        <v>299</v>
      </c>
      <c r="E51" t="s">
        <v>55</v>
      </c>
      <c r="F51" t="s">
        <v>340</v>
      </c>
      <c r="G51" t="s">
        <v>241</v>
      </c>
      <c r="H51" t="s">
        <v>46</v>
      </c>
      <c r="I51" t="s">
        <v>24</v>
      </c>
    </row>
    <row r="52" spans="1:9" x14ac:dyDescent="0.25">
      <c r="A52" t="s">
        <v>341</v>
      </c>
      <c r="B52" t="s">
        <v>118</v>
      </c>
      <c r="C52" t="s">
        <v>243</v>
      </c>
      <c r="D52" t="s">
        <v>317</v>
      </c>
      <c r="E52" t="s">
        <v>342</v>
      </c>
      <c r="F52" t="s">
        <v>246</v>
      </c>
      <c r="G52" t="s">
        <v>247</v>
      </c>
      <c r="H52" t="s">
        <v>33</v>
      </c>
      <c r="I52" t="s">
        <v>24</v>
      </c>
    </row>
    <row r="53" spans="1:9" x14ac:dyDescent="0.25">
      <c r="A53" t="s">
        <v>343</v>
      </c>
      <c r="B53" t="s">
        <v>118</v>
      </c>
      <c r="C53" t="s">
        <v>249</v>
      </c>
      <c r="D53" t="s">
        <v>88</v>
      </c>
      <c r="E53" t="s">
        <v>344</v>
      </c>
      <c r="F53" t="s">
        <v>246</v>
      </c>
      <c r="G53" t="s">
        <v>252</v>
      </c>
      <c r="H53" t="s">
        <v>33</v>
      </c>
      <c r="I53" t="s">
        <v>24</v>
      </c>
    </row>
    <row r="54" spans="1:9" x14ac:dyDescent="0.25">
      <c r="A54" t="s">
        <v>345</v>
      </c>
      <c r="B54" t="s">
        <v>121</v>
      </c>
      <c r="C54" t="s">
        <v>231</v>
      </c>
      <c r="D54" t="s">
        <v>283</v>
      </c>
      <c r="E54" t="s">
        <v>309</v>
      </c>
      <c r="F54" t="s">
        <v>327</v>
      </c>
      <c r="G54" t="s">
        <v>235</v>
      </c>
      <c r="H54" t="s">
        <v>46</v>
      </c>
      <c r="I54" t="s">
        <v>38</v>
      </c>
    </row>
    <row r="55" spans="1:9" x14ac:dyDescent="0.25">
      <c r="A55" t="s">
        <v>346</v>
      </c>
      <c r="B55" t="s">
        <v>121</v>
      </c>
      <c r="C55" t="s">
        <v>237</v>
      </c>
      <c r="D55" t="s">
        <v>55</v>
      </c>
      <c r="E55" t="s">
        <v>311</v>
      </c>
      <c r="F55" t="s">
        <v>347</v>
      </c>
      <c r="G55" t="s">
        <v>241</v>
      </c>
      <c r="H55" t="s">
        <v>46</v>
      </c>
      <c r="I55" t="s">
        <v>38</v>
      </c>
    </row>
    <row r="56" spans="1:9" x14ac:dyDescent="0.25">
      <c r="A56" t="s">
        <v>348</v>
      </c>
      <c r="B56" t="s">
        <v>121</v>
      </c>
      <c r="C56" t="s">
        <v>243</v>
      </c>
      <c r="D56" t="s">
        <v>324</v>
      </c>
      <c r="E56" t="s">
        <v>76</v>
      </c>
      <c r="F56" t="s">
        <v>246</v>
      </c>
      <c r="G56" t="s">
        <v>247</v>
      </c>
      <c r="H56" t="s">
        <v>33</v>
      </c>
      <c r="I56" t="s">
        <v>38</v>
      </c>
    </row>
    <row r="57" spans="1:9" x14ac:dyDescent="0.25">
      <c r="A57" t="s">
        <v>349</v>
      </c>
      <c r="B57" t="s">
        <v>121</v>
      </c>
      <c r="C57" t="s">
        <v>249</v>
      </c>
      <c r="D57" t="s">
        <v>344</v>
      </c>
      <c r="E57" t="s">
        <v>350</v>
      </c>
      <c r="F57" t="s">
        <v>246</v>
      </c>
      <c r="G57" t="s">
        <v>252</v>
      </c>
      <c r="H57" t="s">
        <v>33</v>
      </c>
      <c r="I57" t="s">
        <v>38</v>
      </c>
    </row>
    <row r="58" spans="1:9" x14ac:dyDescent="0.25">
      <c r="A58" t="s">
        <v>351</v>
      </c>
      <c r="B58" t="s">
        <v>125</v>
      </c>
      <c r="C58" t="s">
        <v>231</v>
      </c>
      <c r="D58" t="s">
        <v>291</v>
      </c>
      <c r="E58" t="s">
        <v>43</v>
      </c>
      <c r="F58" t="s">
        <v>334</v>
      </c>
      <c r="G58" t="s">
        <v>235</v>
      </c>
      <c r="H58" t="s">
        <v>46</v>
      </c>
      <c r="I58" t="s">
        <v>51</v>
      </c>
    </row>
    <row r="59" spans="1:9" x14ac:dyDescent="0.25">
      <c r="A59" t="s">
        <v>352</v>
      </c>
      <c r="B59" t="s">
        <v>125</v>
      </c>
      <c r="C59" t="s">
        <v>237</v>
      </c>
      <c r="D59" t="s">
        <v>311</v>
      </c>
      <c r="E59" t="s">
        <v>317</v>
      </c>
      <c r="F59" t="s">
        <v>353</v>
      </c>
      <c r="G59" t="s">
        <v>241</v>
      </c>
      <c r="H59" t="s">
        <v>46</v>
      </c>
      <c r="I59" t="s">
        <v>51</v>
      </c>
    </row>
    <row r="60" spans="1:9" x14ac:dyDescent="0.25">
      <c r="A60" t="s">
        <v>354</v>
      </c>
      <c r="B60" t="s">
        <v>125</v>
      </c>
      <c r="C60" t="s">
        <v>243</v>
      </c>
      <c r="D60" t="s">
        <v>331</v>
      </c>
      <c r="E60" t="s">
        <v>355</v>
      </c>
      <c r="F60" t="s">
        <v>246</v>
      </c>
      <c r="G60" t="s">
        <v>247</v>
      </c>
      <c r="H60" t="s">
        <v>33</v>
      </c>
      <c r="I60" t="s">
        <v>51</v>
      </c>
    </row>
    <row r="61" spans="1:9" x14ac:dyDescent="0.25">
      <c r="A61" t="s">
        <v>356</v>
      </c>
      <c r="B61" t="s">
        <v>125</v>
      </c>
      <c r="C61" t="s">
        <v>249</v>
      </c>
      <c r="D61" t="s">
        <v>350</v>
      </c>
      <c r="E61" t="s">
        <v>357</v>
      </c>
      <c r="F61" t="s">
        <v>246</v>
      </c>
      <c r="G61" t="s">
        <v>252</v>
      </c>
      <c r="H61" t="s">
        <v>33</v>
      </c>
      <c r="I61" t="s">
        <v>51</v>
      </c>
    </row>
    <row r="62" spans="1:9" x14ac:dyDescent="0.25">
      <c r="A62" t="s">
        <v>358</v>
      </c>
      <c r="B62" t="s">
        <v>130</v>
      </c>
      <c r="C62" t="s">
        <v>231</v>
      </c>
      <c r="D62" t="s">
        <v>299</v>
      </c>
      <c r="E62" t="s">
        <v>322</v>
      </c>
      <c r="F62" t="s">
        <v>340</v>
      </c>
      <c r="G62" t="s">
        <v>235</v>
      </c>
      <c r="H62" t="s">
        <v>46</v>
      </c>
      <c r="I62" t="s">
        <v>60</v>
      </c>
    </row>
    <row r="63" spans="1:9" x14ac:dyDescent="0.25">
      <c r="A63" t="s">
        <v>359</v>
      </c>
      <c r="B63" t="s">
        <v>130</v>
      </c>
      <c r="C63" t="s">
        <v>237</v>
      </c>
      <c r="D63" t="s">
        <v>317</v>
      </c>
      <c r="E63" t="s">
        <v>324</v>
      </c>
      <c r="F63" t="s">
        <v>66</v>
      </c>
      <c r="G63" t="s">
        <v>241</v>
      </c>
      <c r="H63" t="s">
        <v>46</v>
      </c>
      <c r="I63" t="s">
        <v>60</v>
      </c>
    </row>
    <row r="64" spans="1:9" x14ac:dyDescent="0.25">
      <c r="A64" t="s">
        <v>360</v>
      </c>
      <c r="B64" t="s">
        <v>130</v>
      </c>
      <c r="C64" t="s">
        <v>243</v>
      </c>
      <c r="D64" t="s">
        <v>88</v>
      </c>
      <c r="E64" t="s">
        <v>361</v>
      </c>
      <c r="F64" t="s">
        <v>246</v>
      </c>
      <c r="G64" t="s">
        <v>247</v>
      </c>
      <c r="H64" t="s">
        <v>33</v>
      </c>
      <c r="I64" t="s">
        <v>60</v>
      </c>
    </row>
    <row r="65" spans="1:9" x14ac:dyDescent="0.25">
      <c r="A65" t="s">
        <v>362</v>
      </c>
      <c r="B65" t="s">
        <v>130</v>
      </c>
      <c r="C65" t="s">
        <v>249</v>
      </c>
      <c r="D65" t="s">
        <v>357</v>
      </c>
      <c r="E65" t="s">
        <v>363</v>
      </c>
      <c r="F65" t="s">
        <v>246</v>
      </c>
      <c r="G65" t="s">
        <v>252</v>
      </c>
      <c r="H65" t="s">
        <v>33</v>
      </c>
      <c r="I65" t="s">
        <v>60</v>
      </c>
    </row>
    <row r="66" spans="1:9" x14ac:dyDescent="0.25">
      <c r="A66" t="s">
        <v>364</v>
      </c>
      <c r="B66" t="s">
        <v>134</v>
      </c>
      <c r="C66" t="s">
        <v>231</v>
      </c>
      <c r="D66" t="s">
        <v>55</v>
      </c>
      <c r="E66" t="s">
        <v>329</v>
      </c>
      <c r="F66" t="s">
        <v>347</v>
      </c>
      <c r="G66" t="s">
        <v>235</v>
      </c>
      <c r="H66" t="s">
        <v>46</v>
      </c>
      <c r="I66" t="s">
        <v>71</v>
      </c>
    </row>
    <row r="67" spans="1:9" x14ac:dyDescent="0.25">
      <c r="A67" t="s">
        <v>365</v>
      </c>
      <c r="B67" t="s">
        <v>134</v>
      </c>
      <c r="C67" t="s">
        <v>237</v>
      </c>
      <c r="D67" t="s">
        <v>324</v>
      </c>
      <c r="E67" t="s">
        <v>331</v>
      </c>
      <c r="F67" t="s">
        <v>366</v>
      </c>
      <c r="G67" t="s">
        <v>241</v>
      </c>
      <c r="H67" t="s">
        <v>46</v>
      </c>
      <c r="I67" t="s">
        <v>71</v>
      </c>
    </row>
    <row r="68" spans="1:9" x14ac:dyDescent="0.25">
      <c r="A68" t="s">
        <v>367</v>
      </c>
      <c r="B68" t="s">
        <v>134</v>
      </c>
      <c r="C68" t="s">
        <v>243</v>
      </c>
      <c r="D68" t="s">
        <v>344</v>
      </c>
      <c r="E68" t="s">
        <v>368</v>
      </c>
      <c r="F68" t="s">
        <v>246</v>
      </c>
      <c r="G68" t="s">
        <v>247</v>
      </c>
      <c r="H68" t="s">
        <v>33</v>
      </c>
      <c r="I68" t="s">
        <v>71</v>
      </c>
    </row>
    <row r="69" spans="1:9" x14ac:dyDescent="0.25">
      <c r="A69" t="s">
        <v>369</v>
      </c>
      <c r="B69" t="s">
        <v>134</v>
      </c>
      <c r="C69" t="s">
        <v>249</v>
      </c>
      <c r="D69" t="s">
        <v>363</v>
      </c>
      <c r="E69" t="s">
        <v>103</v>
      </c>
      <c r="F69" t="s">
        <v>246</v>
      </c>
      <c r="G69" t="s">
        <v>252</v>
      </c>
      <c r="H69" t="s">
        <v>33</v>
      </c>
      <c r="I69" t="s">
        <v>71</v>
      </c>
    </row>
    <row r="70" spans="1:9" x14ac:dyDescent="0.25">
      <c r="A70" t="s">
        <v>370</v>
      </c>
      <c r="B70" t="s">
        <v>139</v>
      </c>
      <c r="C70" t="s">
        <v>231</v>
      </c>
      <c r="D70" t="s">
        <v>311</v>
      </c>
      <c r="E70" t="s">
        <v>336</v>
      </c>
      <c r="F70" t="s">
        <v>353</v>
      </c>
      <c r="G70" t="s">
        <v>235</v>
      </c>
      <c r="H70" t="s">
        <v>46</v>
      </c>
      <c r="I70" t="s">
        <v>83</v>
      </c>
    </row>
    <row r="71" spans="1:9" x14ac:dyDescent="0.25">
      <c r="A71" t="s">
        <v>371</v>
      </c>
      <c r="B71" t="s">
        <v>139</v>
      </c>
      <c r="C71" t="s">
        <v>237</v>
      </c>
      <c r="D71" t="s">
        <v>331</v>
      </c>
      <c r="E71" t="s">
        <v>88</v>
      </c>
      <c r="F71" t="s">
        <v>372</v>
      </c>
      <c r="G71" t="s">
        <v>241</v>
      </c>
      <c r="H71" t="s">
        <v>46</v>
      </c>
      <c r="I71" t="s">
        <v>83</v>
      </c>
    </row>
    <row r="72" spans="1:9" x14ac:dyDescent="0.25">
      <c r="A72" t="s">
        <v>373</v>
      </c>
      <c r="B72" t="s">
        <v>139</v>
      </c>
      <c r="C72" t="s">
        <v>243</v>
      </c>
      <c r="D72" t="s">
        <v>350</v>
      </c>
      <c r="E72" t="s">
        <v>94</v>
      </c>
      <c r="F72" t="s">
        <v>246</v>
      </c>
      <c r="G72" t="s">
        <v>247</v>
      </c>
      <c r="H72" t="s">
        <v>33</v>
      </c>
      <c r="I72" t="s">
        <v>83</v>
      </c>
    </row>
    <row r="73" spans="1:9" x14ac:dyDescent="0.25">
      <c r="A73" t="s">
        <v>374</v>
      </c>
      <c r="B73" t="s">
        <v>139</v>
      </c>
      <c r="C73" t="s">
        <v>249</v>
      </c>
      <c r="D73" t="s">
        <v>103</v>
      </c>
      <c r="E73" t="s">
        <v>104</v>
      </c>
      <c r="F73" t="s">
        <v>246</v>
      </c>
      <c r="G73" t="s">
        <v>252</v>
      </c>
      <c r="H73" t="s">
        <v>33</v>
      </c>
      <c r="I73" t="s">
        <v>83</v>
      </c>
    </row>
    <row r="74" spans="1:9" x14ac:dyDescent="0.25">
      <c r="A74" t="s">
        <v>375</v>
      </c>
      <c r="B74" t="s">
        <v>144</v>
      </c>
      <c r="C74" t="s">
        <v>231</v>
      </c>
      <c r="D74" t="s">
        <v>317</v>
      </c>
      <c r="E74" t="s">
        <v>342</v>
      </c>
      <c r="F74" t="s">
        <v>66</v>
      </c>
      <c r="G74" t="s">
        <v>235</v>
      </c>
      <c r="H74" t="s">
        <v>46</v>
      </c>
      <c r="I74" t="s">
        <v>24</v>
      </c>
    </row>
    <row r="75" spans="1:9" x14ac:dyDescent="0.25">
      <c r="A75" t="s">
        <v>376</v>
      </c>
      <c r="B75" t="s">
        <v>144</v>
      </c>
      <c r="C75" t="s">
        <v>237</v>
      </c>
      <c r="D75" t="s">
        <v>88</v>
      </c>
      <c r="E75" t="s">
        <v>344</v>
      </c>
      <c r="F75" t="s">
        <v>377</v>
      </c>
      <c r="G75" t="s">
        <v>241</v>
      </c>
      <c r="H75" t="s">
        <v>46</v>
      </c>
      <c r="I75" t="s">
        <v>24</v>
      </c>
    </row>
    <row r="76" spans="1:9" x14ac:dyDescent="0.25">
      <c r="A76" t="s">
        <v>378</v>
      </c>
      <c r="B76" t="s">
        <v>144</v>
      </c>
      <c r="C76" t="s">
        <v>243</v>
      </c>
      <c r="D76" t="s">
        <v>357</v>
      </c>
      <c r="E76" t="s">
        <v>98</v>
      </c>
      <c r="F76" t="s">
        <v>246</v>
      </c>
      <c r="G76" t="s">
        <v>247</v>
      </c>
      <c r="H76" t="s">
        <v>33</v>
      </c>
      <c r="I76" t="s">
        <v>24</v>
      </c>
    </row>
    <row r="77" spans="1:9" x14ac:dyDescent="0.25">
      <c r="A77" t="s">
        <v>379</v>
      </c>
      <c r="B77" t="s">
        <v>144</v>
      </c>
      <c r="C77" t="s">
        <v>249</v>
      </c>
      <c r="D77" t="s">
        <v>104</v>
      </c>
      <c r="E77" t="s">
        <v>129</v>
      </c>
      <c r="F77" t="s">
        <v>246</v>
      </c>
      <c r="G77" t="s">
        <v>252</v>
      </c>
      <c r="H77" t="s">
        <v>33</v>
      </c>
      <c r="I77" t="s">
        <v>24</v>
      </c>
    </row>
    <row r="78" spans="1:9" x14ac:dyDescent="0.25">
      <c r="A78" t="s">
        <v>380</v>
      </c>
      <c r="B78" t="s">
        <v>149</v>
      </c>
      <c r="C78" t="s">
        <v>231</v>
      </c>
      <c r="D78" t="s">
        <v>324</v>
      </c>
      <c r="E78" t="s">
        <v>76</v>
      </c>
      <c r="F78" t="s">
        <v>366</v>
      </c>
      <c r="G78" t="s">
        <v>235</v>
      </c>
      <c r="H78" t="s">
        <v>46</v>
      </c>
      <c r="I78" t="s">
        <v>38</v>
      </c>
    </row>
    <row r="79" spans="1:9" x14ac:dyDescent="0.25">
      <c r="A79" t="s">
        <v>381</v>
      </c>
      <c r="B79" t="s">
        <v>149</v>
      </c>
      <c r="C79" t="s">
        <v>237</v>
      </c>
      <c r="D79" t="s">
        <v>344</v>
      </c>
      <c r="E79" t="s">
        <v>350</v>
      </c>
      <c r="F79" t="s">
        <v>382</v>
      </c>
      <c r="G79" t="s">
        <v>241</v>
      </c>
      <c r="H79" t="s">
        <v>46</v>
      </c>
      <c r="I79" t="s">
        <v>38</v>
      </c>
    </row>
    <row r="80" spans="1:9" x14ac:dyDescent="0.25">
      <c r="A80" t="s">
        <v>383</v>
      </c>
      <c r="B80" t="s">
        <v>149</v>
      </c>
      <c r="C80" t="s">
        <v>243</v>
      </c>
      <c r="D80" t="s">
        <v>363</v>
      </c>
      <c r="E80" t="s">
        <v>384</v>
      </c>
      <c r="F80" t="s">
        <v>246</v>
      </c>
      <c r="G80" t="s">
        <v>247</v>
      </c>
      <c r="H80" t="s">
        <v>33</v>
      </c>
      <c r="I80" t="s">
        <v>38</v>
      </c>
    </row>
    <row r="81" spans="1:9" x14ac:dyDescent="0.25">
      <c r="A81" t="s">
        <v>385</v>
      </c>
      <c r="B81" t="s">
        <v>149</v>
      </c>
      <c r="C81" t="s">
        <v>249</v>
      </c>
      <c r="D81" t="s">
        <v>129</v>
      </c>
      <c r="E81" t="s">
        <v>386</v>
      </c>
      <c r="F81" t="s">
        <v>246</v>
      </c>
      <c r="G81" t="s">
        <v>252</v>
      </c>
      <c r="H81" t="s">
        <v>33</v>
      </c>
      <c r="I81" t="s">
        <v>38</v>
      </c>
    </row>
    <row r="82" spans="1:9" x14ac:dyDescent="0.25">
      <c r="A82" t="s">
        <v>387</v>
      </c>
      <c r="B82" t="s">
        <v>154</v>
      </c>
      <c r="C82" t="s">
        <v>231</v>
      </c>
      <c r="D82" t="s">
        <v>331</v>
      </c>
      <c r="E82" t="s">
        <v>355</v>
      </c>
      <c r="F82" t="s">
        <v>372</v>
      </c>
      <c r="G82" t="s">
        <v>235</v>
      </c>
      <c r="H82" t="s">
        <v>46</v>
      </c>
      <c r="I82" t="s">
        <v>51</v>
      </c>
    </row>
    <row r="83" spans="1:9" x14ac:dyDescent="0.25">
      <c r="A83" t="s">
        <v>388</v>
      </c>
      <c r="B83" t="s">
        <v>154</v>
      </c>
      <c r="C83" t="s">
        <v>237</v>
      </c>
      <c r="D83" t="s">
        <v>350</v>
      </c>
      <c r="E83" t="s">
        <v>357</v>
      </c>
      <c r="F83" t="s">
        <v>389</v>
      </c>
      <c r="G83" t="s">
        <v>241</v>
      </c>
      <c r="H83" t="s">
        <v>46</v>
      </c>
      <c r="I83" t="s">
        <v>51</v>
      </c>
    </row>
    <row r="84" spans="1:9" x14ac:dyDescent="0.25">
      <c r="A84" t="s">
        <v>390</v>
      </c>
      <c r="B84" t="s">
        <v>154</v>
      </c>
      <c r="C84" t="s">
        <v>243</v>
      </c>
      <c r="D84" t="s">
        <v>103</v>
      </c>
      <c r="E84" t="s">
        <v>391</v>
      </c>
      <c r="F84" t="s">
        <v>246</v>
      </c>
      <c r="G84" t="s">
        <v>247</v>
      </c>
      <c r="H84" t="s">
        <v>33</v>
      </c>
      <c r="I84" t="s">
        <v>51</v>
      </c>
    </row>
    <row r="85" spans="1:9" x14ac:dyDescent="0.25">
      <c r="A85" t="s">
        <v>392</v>
      </c>
      <c r="B85" t="s">
        <v>154</v>
      </c>
      <c r="C85" t="s">
        <v>249</v>
      </c>
      <c r="D85" t="s">
        <v>386</v>
      </c>
      <c r="E85" t="s">
        <v>393</v>
      </c>
      <c r="F85" t="s">
        <v>246</v>
      </c>
      <c r="G85" t="s">
        <v>252</v>
      </c>
      <c r="H85" t="s">
        <v>33</v>
      </c>
      <c r="I85" t="s">
        <v>51</v>
      </c>
    </row>
    <row r="86" spans="1:9" x14ac:dyDescent="0.25">
      <c r="A86" t="s">
        <v>394</v>
      </c>
      <c r="B86" t="s">
        <v>157</v>
      </c>
      <c r="C86" t="s">
        <v>231</v>
      </c>
      <c r="D86" t="s">
        <v>88</v>
      </c>
      <c r="E86" t="s">
        <v>361</v>
      </c>
      <c r="F86" t="s">
        <v>377</v>
      </c>
      <c r="G86" t="s">
        <v>235</v>
      </c>
      <c r="H86" t="s">
        <v>46</v>
      </c>
      <c r="I86" t="s">
        <v>60</v>
      </c>
    </row>
    <row r="87" spans="1:9" x14ac:dyDescent="0.25">
      <c r="A87" t="s">
        <v>395</v>
      </c>
      <c r="B87" t="s">
        <v>157</v>
      </c>
      <c r="C87" t="s">
        <v>237</v>
      </c>
      <c r="D87" t="s">
        <v>357</v>
      </c>
      <c r="E87" t="s">
        <v>363</v>
      </c>
      <c r="F87" t="s">
        <v>396</v>
      </c>
      <c r="G87" t="s">
        <v>241</v>
      </c>
      <c r="H87" t="s">
        <v>46</v>
      </c>
      <c r="I87" t="s">
        <v>60</v>
      </c>
    </row>
    <row r="88" spans="1:9" x14ac:dyDescent="0.25">
      <c r="A88" t="s">
        <v>397</v>
      </c>
      <c r="B88" t="s">
        <v>157</v>
      </c>
      <c r="C88" t="s">
        <v>243</v>
      </c>
      <c r="D88" t="s">
        <v>104</v>
      </c>
      <c r="E88" t="s">
        <v>398</v>
      </c>
      <c r="F88" t="s">
        <v>246</v>
      </c>
      <c r="G88" t="s">
        <v>247</v>
      </c>
      <c r="H88" t="s">
        <v>33</v>
      </c>
      <c r="I88" t="s">
        <v>60</v>
      </c>
    </row>
    <row r="89" spans="1:9" x14ac:dyDescent="0.25">
      <c r="A89" t="s">
        <v>399</v>
      </c>
      <c r="B89" t="s">
        <v>157</v>
      </c>
      <c r="C89" t="s">
        <v>249</v>
      </c>
      <c r="D89" t="s">
        <v>393</v>
      </c>
      <c r="E89" t="s">
        <v>132</v>
      </c>
      <c r="F89" t="s">
        <v>246</v>
      </c>
      <c r="G89" t="s">
        <v>252</v>
      </c>
      <c r="H89" t="s">
        <v>33</v>
      </c>
      <c r="I89" t="s">
        <v>60</v>
      </c>
    </row>
    <row r="90" spans="1:9" x14ac:dyDescent="0.25">
      <c r="A90" t="s">
        <v>400</v>
      </c>
      <c r="B90" t="s">
        <v>161</v>
      </c>
      <c r="C90" t="s">
        <v>231</v>
      </c>
      <c r="D90" t="s">
        <v>344</v>
      </c>
      <c r="E90" t="s">
        <v>368</v>
      </c>
      <c r="F90" t="s">
        <v>382</v>
      </c>
      <c r="G90" t="s">
        <v>235</v>
      </c>
      <c r="H90" t="s">
        <v>46</v>
      </c>
      <c r="I90" t="s">
        <v>71</v>
      </c>
    </row>
    <row r="91" spans="1:9" x14ac:dyDescent="0.25">
      <c r="A91" t="s">
        <v>401</v>
      </c>
      <c r="B91" t="s">
        <v>161</v>
      </c>
      <c r="C91" t="s">
        <v>237</v>
      </c>
      <c r="D91" t="s">
        <v>363</v>
      </c>
      <c r="E91" t="s">
        <v>103</v>
      </c>
      <c r="F91" t="s">
        <v>402</v>
      </c>
      <c r="G91" t="s">
        <v>241</v>
      </c>
      <c r="H91" t="s">
        <v>46</v>
      </c>
      <c r="I91" t="s">
        <v>71</v>
      </c>
    </row>
    <row r="92" spans="1:9" x14ac:dyDescent="0.25">
      <c r="A92" t="s">
        <v>403</v>
      </c>
      <c r="B92" t="s">
        <v>161</v>
      </c>
      <c r="C92" t="s">
        <v>243</v>
      </c>
      <c r="D92" t="s">
        <v>129</v>
      </c>
      <c r="E92" t="s">
        <v>404</v>
      </c>
      <c r="F92" t="s">
        <v>246</v>
      </c>
      <c r="G92" t="s">
        <v>247</v>
      </c>
      <c r="H92" t="s">
        <v>33</v>
      </c>
      <c r="I92" t="s">
        <v>71</v>
      </c>
    </row>
    <row r="93" spans="1:9" x14ac:dyDescent="0.25">
      <c r="A93" t="s">
        <v>405</v>
      </c>
      <c r="B93" t="s">
        <v>161</v>
      </c>
      <c r="C93" t="s">
        <v>249</v>
      </c>
      <c r="D93" t="s">
        <v>132</v>
      </c>
      <c r="E93" t="s">
        <v>406</v>
      </c>
      <c r="F93" t="s">
        <v>246</v>
      </c>
      <c r="G93" t="s">
        <v>252</v>
      </c>
      <c r="H93" t="s">
        <v>33</v>
      </c>
      <c r="I93" t="s">
        <v>71</v>
      </c>
    </row>
    <row r="94" spans="1:9" x14ac:dyDescent="0.25">
      <c r="A94" t="s">
        <v>407</v>
      </c>
      <c r="B94" t="s">
        <v>164</v>
      </c>
      <c r="C94" t="s">
        <v>231</v>
      </c>
      <c r="D94" t="s">
        <v>350</v>
      </c>
      <c r="E94" t="s">
        <v>94</v>
      </c>
      <c r="F94" t="s">
        <v>389</v>
      </c>
      <c r="G94" t="s">
        <v>235</v>
      </c>
      <c r="H94" t="s">
        <v>46</v>
      </c>
      <c r="I94" t="s">
        <v>83</v>
      </c>
    </row>
    <row r="95" spans="1:9" x14ac:dyDescent="0.25">
      <c r="A95" t="s">
        <v>408</v>
      </c>
      <c r="B95" t="s">
        <v>164</v>
      </c>
      <c r="C95" t="s">
        <v>237</v>
      </c>
      <c r="D95" t="s">
        <v>103</v>
      </c>
      <c r="E95" t="s">
        <v>104</v>
      </c>
      <c r="F95" t="s">
        <v>409</v>
      </c>
      <c r="G95" t="s">
        <v>241</v>
      </c>
      <c r="H95" t="s">
        <v>46</v>
      </c>
      <c r="I95" t="s">
        <v>83</v>
      </c>
    </row>
    <row r="96" spans="1:9" x14ac:dyDescent="0.25">
      <c r="A96" t="s">
        <v>410</v>
      </c>
      <c r="B96" t="s">
        <v>164</v>
      </c>
      <c r="C96" t="s">
        <v>243</v>
      </c>
      <c r="D96" t="s">
        <v>386</v>
      </c>
      <c r="E96" t="s">
        <v>128</v>
      </c>
      <c r="F96" t="s">
        <v>246</v>
      </c>
      <c r="G96" t="s">
        <v>247</v>
      </c>
      <c r="H96" t="s">
        <v>33</v>
      </c>
      <c r="I96" t="s">
        <v>83</v>
      </c>
    </row>
    <row r="97" spans="1:9" x14ac:dyDescent="0.25">
      <c r="A97" t="s">
        <v>411</v>
      </c>
      <c r="B97" t="s">
        <v>164</v>
      </c>
      <c r="C97" t="s">
        <v>249</v>
      </c>
      <c r="D97" t="s">
        <v>406</v>
      </c>
      <c r="E97" t="s">
        <v>412</v>
      </c>
      <c r="F97" t="s">
        <v>246</v>
      </c>
      <c r="G97" t="s">
        <v>252</v>
      </c>
      <c r="H97" t="s">
        <v>33</v>
      </c>
      <c r="I97" t="s">
        <v>83</v>
      </c>
    </row>
    <row r="98" spans="1:9" x14ac:dyDescent="0.25">
      <c r="A98" t="s">
        <v>413</v>
      </c>
      <c r="B98" t="s">
        <v>168</v>
      </c>
      <c r="C98" t="s">
        <v>231</v>
      </c>
      <c r="D98" t="s">
        <v>357</v>
      </c>
      <c r="E98" t="s">
        <v>98</v>
      </c>
      <c r="F98" t="s">
        <v>396</v>
      </c>
      <c r="G98" t="s">
        <v>235</v>
      </c>
      <c r="H98" t="s">
        <v>46</v>
      </c>
      <c r="I98" t="s">
        <v>24</v>
      </c>
    </row>
    <row r="99" spans="1:9" x14ac:dyDescent="0.25">
      <c r="A99" t="s">
        <v>414</v>
      </c>
      <c r="B99" t="s">
        <v>168</v>
      </c>
      <c r="C99" t="s">
        <v>237</v>
      </c>
      <c r="D99" t="s">
        <v>104</v>
      </c>
      <c r="E99" t="s">
        <v>129</v>
      </c>
      <c r="F99" t="s">
        <v>415</v>
      </c>
      <c r="G99" t="s">
        <v>241</v>
      </c>
      <c r="H99" t="s">
        <v>46</v>
      </c>
      <c r="I99" t="s">
        <v>24</v>
      </c>
    </row>
    <row r="100" spans="1:9" x14ac:dyDescent="0.25">
      <c r="A100" t="s">
        <v>416</v>
      </c>
      <c r="B100" t="s">
        <v>168</v>
      </c>
      <c r="C100" t="s">
        <v>243</v>
      </c>
      <c r="D100" t="s">
        <v>393</v>
      </c>
      <c r="E100" t="s">
        <v>417</v>
      </c>
      <c r="F100" t="s">
        <v>246</v>
      </c>
      <c r="G100" t="s">
        <v>247</v>
      </c>
      <c r="H100" t="s">
        <v>33</v>
      </c>
      <c r="I100" t="s">
        <v>24</v>
      </c>
    </row>
    <row r="101" spans="1:9" x14ac:dyDescent="0.25">
      <c r="A101" t="s">
        <v>418</v>
      </c>
      <c r="B101" t="s">
        <v>168</v>
      </c>
      <c r="C101" t="s">
        <v>249</v>
      </c>
      <c r="D101" t="s">
        <v>412</v>
      </c>
      <c r="E101" t="s">
        <v>419</v>
      </c>
      <c r="F101" t="s">
        <v>246</v>
      </c>
      <c r="G101" t="s">
        <v>252</v>
      </c>
      <c r="H101" t="s">
        <v>33</v>
      </c>
      <c r="I101" t="s">
        <v>24</v>
      </c>
    </row>
    <row r="102" spans="1:9" x14ac:dyDescent="0.25">
      <c r="A102" t="s">
        <v>420</v>
      </c>
      <c r="B102" t="s">
        <v>173</v>
      </c>
      <c r="C102" t="s">
        <v>231</v>
      </c>
      <c r="D102" t="s">
        <v>363</v>
      </c>
      <c r="E102" t="s">
        <v>384</v>
      </c>
      <c r="F102" t="s">
        <v>402</v>
      </c>
      <c r="G102" t="s">
        <v>235</v>
      </c>
      <c r="H102" t="s">
        <v>46</v>
      </c>
      <c r="I102" t="s">
        <v>38</v>
      </c>
    </row>
    <row r="103" spans="1:9" x14ac:dyDescent="0.25">
      <c r="A103" t="s">
        <v>421</v>
      </c>
      <c r="B103" t="s">
        <v>173</v>
      </c>
      <c r="C103" t="s">
        <v>237</v>
      </c>
      <c r="D103" t="s">
        <v>129</v>
      </c>
      <c r="E103" t="s">
        <v>386</v>
      </c>
      <c r="F103" t="s">
        <v>422</v>
      </c>
      <c r="G103" t="s">
        <v>241</v>
      </c>
      <c r="H103" t="s">
        <v>46</v>
      </c>
      <c r="I103" t="s">
        <v>38</v>
      </c>
    </row>
    <row r="104" spans="1:9" x14ac:dyDescent="0.25">
      <c r="A104" t="s">
        <v>423</v>
      </c>
      <c r="B104" t="s">
        <v>173</v>
      </c>
      <c r="C104" t="s">
        <v>243</v>
      </c>
      <c r="D104" t="s">
        <v>132</v>
      </c>
      <c r="E104" t="s">
        <v>424</v>
      </c>
      <c r="F104" t="s">
        <v>246</v>
      </c>
      <c r="G104" t="s">
        <v>247</v>
      </c>
      <c r="H104" t="s">
        <v>33</v>
      </c>
      <c r="I104" t="s">
        <v>38</v>
      </c>
    </row>
    <row r="105" spans="1:9" x14ac:dyDescent="0.25">
      <c r="A105" t="s">
        <v>425</v>
      </c>
      <c r="B105" t="s">
        <v>173</v>
      </c>
      <c r="C105" t="s">
        <v>249</v>
      </c>
      <c r="D105" t="s">
        <v>419</v>
      </c>
      <c r="E105" t="s">
        <v>426</v>
      </c>
      <c r="F105" t="s">
        <v>246</v>
      </c>
      <c r="G105" t="s">
        <v>252</v>
      </c>
      <c r="H105" t="s">
        <v>33</v>
      </c>
      <c r="I105" t="s">
        <v>38</v>
      </c>
    </row>
    <row r="106" spans="1:9" x14ac:dyDescent="0.25">
      <c r="A106" t="s">
        <v>427</v>
      </c>
      <c r="B106" t="s">
        <v>177</v>
      </c>
      <c r="C106" t="s">
        <v>231</v>
      </c>
      <c r="D106" t="s">
        <v>103</v>
      </c>
      <c r="E106" t="s">
        <v>391</v>
      </c>
      <c r="F106" t="s">
        <v>409</v>
      </c>
      <c r="G106" t="s">
        <v>235</v>
      </c>
      <c r="H106" t="s">
        <v>46</v>
      </c>
      <c r="I106" t="s">
        <v>51</v>
      </c>
    </row>
    <row r="107" spans="1:9" x14ac:dyDescent="0.25">
      <c r="A107" t="s">
        <v>428</v>
      </c>
      <c r="B107" t="s">
        <v>177</v>
      </c>
      <c r="C107" t="s">
        <v>237</v>
      </c>
      <c r="D107" t="s">
        <v>386</v>
      </c>
      <c r="E107" t="s">
        <v>393</v>
      </c>
      <c r="F107" t="s">
        <v>109</v>
      </c>
      <c r="G107" t="s">
        <v>241</v>
      </c>
      <c r="H107" t="s">
        <v>46</v>
      </c>
      <c r="I107" t="s">
        <v>51</v>
      </c>
    </row>
    <row r="108" spans="1:9" x14ac:dyDescent="0.25">
      <c r="A108" t="s">
        <v>429</v>
      </c>
      <c r="B108" t="s">
        <v>177</v>
      </c>
      <c r="C108" t="s">
        <v>243</v>
      </c>
      <c r="D108" t="s">
        <v>406</v>
      </c>
      <c r="E108" t="s">
        <v>430</v>
      </c>
      <c r="F108" t="s">
        <v>246</v>
      </c>
      <c r="G108" t="s">
        <v>247</v>
      </c>
      <c r="H108" t="s">
        <v>33</v>
      </c>
      <c r="I108" t="s">
        <v>51</v>
      </c>
    </row>
    <row r="109" spans="1:9" x14ac:dyDescent="0.25">
      <c r="A109" t="s">
        <v>431</v>
      </c>
      <c r="B109" t="s">
        <v>177</v>
      </c>
      <c r="C109" t="s">
        <v>249</v>
      </c>
      <c r="D109" t="s">
        <v>426</v>
      </c>
      <c r="E109" t="s">
        <v>147</v>
      </c>
      <c r="F109" t="s">
        <v>246</v>
      </c>
      <c r="G109" t="s">
        <v>252</v>
      </c>
      <c r="H109" t="s">
        <v>33</v>
      </c>
      <c r="I109" t="s">
        <v>51</v>
      </c>
    </row>
    <row r="110" spans="1:9" x14ac:dyDescent="0.25">
      <c r="A110" t="s">
        <v>432</v>
      </c>
      <c r="B110" t="s">
        <v>181</v>
      </c>
      <c r="C110" t="s">
        <v>231</v>
      </c>
      <c r="D110" t="s">
        <v>104</v>
      </c>
      <c r="E110" t="s">
        <v>398</v>
      </c>
      <c r="F110" t="s">
        <v>415</v>
      </c>
      <c r="G110" t="s">
        <v>235</v>
      </c>
      <c r="H110" t="s">
        <v>46</v>
      </c>
      <c r="I110" t="s">
        <v>60</v>
      </c>
    </row>
    <row r="111" spans="1:9" x14ac:dyDescent="0.25">
      <c r="A111" t="s">
        <v>433</v>
      </c>
      <c r="B111" t="s">
        <v>181</v>
      </c>
      <c r="C111" t="s">
        <v>237</v>
      </c>
      <c r="D111" t="s">
        <v>393</v>
      </c>
      <c r="E111" t="s">
        <v>132</v>
      </c>
      <c r="F111" t="s">
        <v>133</v>
      </c>
      <c r="G111" t="s">
        <v>241</v>
      </c>
      <c r="H111" t="s">
        <v>46</v>
      </c>
      <c r="I111" t="s">
        <v>60</v>
      </c>
    </row>
    <row r="112" spans="1:9" x14ac:dyDescent="0.25">
      <c r="A112" t="s">
        <v>434</v>
      </c>
      <c r="B112" t="s">
        <v>181</v>
      </c>
      <c r="C112" t="s">
        <v>243</v>
      </c>
      <c r="D112" t="s">
        <v>412</v>
      </c>
      <c r="E112" t="s">
        <v>435</v>
      </c>
      <c r="F112" t="s">
        <v>246</v>
      </c>
      <c r="G112" t="s">
        <v>247</v>
      </c>
      <c r="H112" t="s">
        <v>33</v>
      </c>
      <c r="I112" t="s">
        <v>60</v>
      </c>
    </row>
    <row r="113" spans="1:9" x14ac:dyDescent="0.25">
      <c r="A113" t="s">
        <v>436</v>
      </c>
      <c r="B113" t="s">
        <v>181</v>
      </c>
      <c r="C113" t="s">
        <v>249</v>
      </c>
      <c r="D113" t="s">
        <v>147</v>
      </c>
      <c r="E113" t="s">
        <v>437</v>
      </c>
      <c r="F113" t="s">
        <v>246</v>
      </c>
      <c r="G113" t="s">
        <v>252</v>
      </c>
      <c r="H113" t="s">
        <v>33</v>
      </c>
      <c r="I113" t="s">
        <v>60</v>
      </c>
    </row>
    <row r="114" spans="1:9" x14ac:dyDescent="0.25">
      <c r="A114" t="s">
        <v>438</v>
      </c>
      <c r="B114" t="s">
        <v>186</v>
      </c>
      <c r="C114" t="s">
        <v>231</v>
      </c>
      <c r="D114" t="s">
        <v>129</v>
      </c>
      <c r="E114" t="s">
        <v>404</v>
      </c>
      <c r="F114" t="s">
        <v>422</v>
      </c>
      <c r="G114" t="s">
        <v>235</v>
      </c>
      <c r="H114" t="s">
        <v>46</v>
      </c>
      <c r="I114" t="s">
        <v>71</v>
      </c>
    </row>
    <row r="115" spans="1:9" x14ac:dyDescent="0.25">
      <c r="A115" t="s">
        <v>439</v>
      </c>
      <c r="B115" t="s">
        <v>186</v>
      </c>
      <c r="C115" t="s">
        <v>237</v>
      </c>
      <c r="D115" t="s">
        <v>132</v>
      </c>
      <c r="E115" t="s">
        <v>406</v>
      </c>
      <c r="F115" t="s">
        <v>440</v>
      </c>
      <c r="G115" t="s">
        <v>241</v>
      </c>
      <c r="H115" t="s">
        <v>46</v>
      </c>
      <c r="I115" t="s">
        <v>71</v>
      </c>
    </row>
    <row r="116" spans="1:9" x14ac:dyDescent="0.25">
      <c r="A116" t="s">
        <v>441</v>
      </c>
      <c r="B116" t="s">
        <v>186</v>
      </c>
      <c r="C116" t="s">
        <v>243</v>
      </c>
      <c r="D116" t="s">
        <v>419</v>
      </c>
      <c r="E116" t="s">
        <v>142</v>
      </c>
      <c r="F116" t="s">
        <v>246</v>
      </c>
      <c r="G116" t="s">
        <v>247</v>
      </c>
      <c r="H116" t="s">
        <v>33</v>
      </c>
      <c r="I116" t="s">
        <v>71</v>
      </c>
    </row>
    <row r="117" spans="1:9" x14ac:dyDescent="0.25">
      <c r="A117" t="s">
        <v>442</v>
      </c>
      <c r="B117" t="s">
        <v>186</v>
      </c>
      <c r="C117" t="s">
        <v>249</v>
      </c>
      <c r="D117" t="s">
        <v>437</v>
      </c>
      <c r="E117" t="s">
        <v>443</v>
      </c>
      <c r="F117" t="s">
        <v>246</v>
      </c>
      <c r="G117" t="s">
        <v>252</v>
      </c>
      <c r="H117" t="s">
        <v>33</v>
      </c>
      <c r="I117" t="s">
        <v>71</v>
      </c>
    </row>
    <row r="118" spans="1:9" x14ac:dyDescent="0.25">
      <c r="A118" t="s">
        <v>444</v>
      </c>
      <c r="B118" t="s">
        <v>191</v>
      </c>
      <c r="C118" t="s">
        <v>231</v>
      </c>
      <c r="D118" t="s">
        <v>386</v>
      </c>
      <c r="E118" t="s">
        <v>128</v>
      </c>
      <c r="F118" t="s">
        <v>109</v>
      </c>
      <c r="G118" t="s">
        <v>235</v>
      </c>
      <c r="H118" t="s">
        <v>46</v>
      </c>
      <c r="I118" t="s">
        <v>83</v>
      </c>
    </row>
    <row r="119" spans="1:9" x14ac:dyDescent="0.25">
      <c r="A119" t="s">
        <v>445</v>
      </c>
      <c r="B119" t="s">
        <v>191</v>
      </c>
      <c r="C119" t="s">
        <v>237</v>
      </c>
      <c r="D119" t="s">
        <v>406</v>
      </c>
      <c r="E119" t="s">
        <v>412</v>
      </c>
      <c r="F119" t="s">
        <v>446</v>
      </c>
      <c r="G119" t="s">
        <v>241</v>
      </c>
      <c r="H119" t="s">
        <v>46</v>
      </c>
      <c r="I119" t="s">
        <v>83</v>
      </c>
    </row>
    <row r="120" spans="1:9" x14ac:dyDescent="0.25">
      <c r="A120" t="s">
        <v>447</v>
      </c>
      <c r="B120" t="s">
        <v>191</v>
      </c>
      <c r="C120" t="s">
        <v>243</v>
      </c>
      <c r="D120" t="s">
        <v>426</v>
      </c>
      <c r="E120" t="s">
        <v>148</v>
      </c>
      <c r="F120" t="s">
        <v>246</v>
      </c>
      <c r="G120" t="s">
        <v>247</v>
      </c>
      <c r="H120" t="s">
        <v>33</v>
      </c>
      <c r="I120" t="s">
        <v>83</v>
      </c>
    </row>
    <row r="121" spans="1:9" x14ac:dyDescent="0.25">
      <c r="A121" t="s">
        <v>448</v>
      </c>
      <c r="B121" t="s">
        <v>191</v>
      </c>
      <c r="C121" t="s">
        <v>249</v>
      </c>
      <c r="D121" t="s">
        <v>443</v>
      </c>
      <c r="E121" t="s">
        <v>156</v>
      </c>
      <c r="F121" t="s">
        <v>246</v>
      </c>
      <c r="G121" t="s">
        <v>252</v>
      </c>
      <c r="H121" t="s">
        <v>33</v>
      </c>
      <c r="I121" t="s">
        <v>83</v>
      </c>
    </row>
    <row r="122" spans="1:9" x14ac:dyDescent="0.25">
      <c r="A122" t="s">
        <v>449</v>
      </c>
      <c r="B122" t="s">
        <v>196</v>
      </c>
      <c r="C122" t="s">
        <v>231</v>
      </c>
      <c r="D122" t="s">
        <v>393</v>
      </c>
      <c r="E122" t="s">
        <v>417</v>
      </c>
      <c r="F122" t="s">
        <v>133</v>
      </c>
      <c r="G122" t="s">
        <v>235</v>
      </c>
      <c r="H122" t="s">
        <v>46</v>
      </c>
      <c r="I122" t="s">
        <v>24</v>
      </c>
    </row>
    <row r="123" spans="1:9" x14ac:dyDescent="0.25">
      <c r="A123" t="s">
        <v>450</v>
      </c>
      <c r="B123" t="s">
        <v>196</v>
      </c>
      <c r="C123" t="s">
        <v>237</v>
      </c>
      <c r="D123" t="s">
        <v>412</v>
      </c>
      <c r="E123" t="s">
        <v>419</v>
      </c>
      <c r="F123" t="s">
        <v>451</v>
      </c>
      <c r="G123" t="s">
        <v>241</v>
      </c>
      <c r="H123" t="s">
        <v>46</v>
      </c>
      <c r="I123" t="s">
        <v>24</v>
      </c>
    </row>
    <row r="124" spans="1:9" x14ac:dyDescent="0.25">
      <c r="A124" t="s">
        <v>452</v>
      </c>
      <c r="B124" t="s">
        <v>196</v>
      </c>
      <c r="C124" t="s">
        <v>243</v>
      </c>
      <c r="D124" t="s">
        <v>147</v>
      </c>
      <c r="E124" t="s">
        <v>172</v>
      </c>
      <c r="F124" t="s">
        <v>246</v>
      </c>
      <c r="G124" t="s">
        <v>247</v>
      </c>
      <c r="H124" t="s">
        <v>33</v>
      </c>
      <c r="I124" t="s">
        <v>24</v>
      </c>
    </row>
    <row r="125" spans="1:9" x14ac:dyDescent="0.25">
      <c r="A125" t="s">
        <v>453</v>
      </c>
      <c r="B125" t="s">
        <v>196</v>
      </c>
      <c r="C125" t="s">
        <v>249</v>
      </c>
      <c r="D125" t="s">
        <v>156</v>
      </c>
      <c r="E125" t="s">
        <v>180</v>
      </c>
      <c r="F125" t="s">
        <v>246</v>
      </c>
      <c r="G125" t="s">
        <v>252</v>
      </c>
      <c r="H125" t="s">
        <v>33</v>
      </c>
      <c r="I125" t="s">
        <v>24</v>
      </c>
    </row>
    <row r="126" spans="1:9" x14ac:dyDescent="0.25">
      <c r="A126" t="s">
        <v>454</v>
      </c>
      <c r="B126" t="s">
        <v>199</v>
      </c>
      <c r="C126" t="s">
        <v>231</v>
      </c>
      <c r="D126" t="s">
        <v>132</v>
      </c>
      <c r="E126" t="s">
        <v>424</v>
      </c>
      <c r="F126" t="s">
        <v>440</v>
      </c>
      <c r="G126" t="s">
        <v>235</v>
      </c>
      <c r="H126" t="s">
        <v>46</v>
      </c>
      <c r="I126" t="s">
        <v>38</v>
      </c>
    </row>
    <row r="127" spans="1:9" x14ac:dyDescent="0.25">
      <c r="A127" t="s">
        <v>455</v>
      </c>
      <c r="B127" t="s">
        <v>199</v>
      </c>
      <c r="C127" t="s">
        <v>237</v>
      </c>
      <c r="D127" t="s">
        <v>419</v>
      </c>
      <c r="E127" t="s">
        <v>426</v>
      </c>
      <c r="F127" t="s">
        <v>456</v>
      </c>
      <c r="G127" t="s">
        <v>241</v>
      </c>
      <c r="H127" t="s">
        <v>46</v>
      </c>
      <c r="I127" t="s">
        <v>38</v>
      </c>
    </row>
    <row r="128" spans="1:9" x14ac:dyDescent="0.25">
      <c r="A128" t="s">
        <v>457</v>
      </c>
      <c r="B128" t="s">
        <v>199</v>
      </c>
      <c r="C128" t="s">
        <v>243</v>
      </c>
      <c r="D128" t="s">
        <v>437</v>
      </c>
      <c r="E128" t="s">
        <v>458</v>
      </c>
      <c r="F128" t="s">
        <v>246</v>
      </c>
      <c r="G128" t="s">
        <v>247</v>
      </c>
      <c r="H128" t="s">
        <v>33</v>
      </c>
      <c r="I128" t="s">
        <v>38</v>
      </c>
    </row>
    <row r="129" spans="1:9" x14ac:dyDescent="0.25">
      <c r="A129" t="s">
        <v>459</v>
      </c>
      <c r="B129" t="s">
        <v>199</v>
      </c>
      <c r="C129" t="s">
        <v>249</v>
      </c>
      <c r="D129" t="s">
        <v>180</v>
      </c>
      <c r="E129" t="s">
        <v>175</v>
      </c>
      <c r="F129" t="s">
        <v>246</v>
      </c>
      <c r="G129" t="s">
        <v>252</v>
      </c>
      <c r="H129" t="s">
        <v>33</v>
      </c>
      <c r="I129" t="s">
        <v>38</v>
      </c>
    </row>
    <row r="130" spans="1:9" x14ac:dyDescent="0.25">
      <c r="A130" t="s">
        <v>460</v>
      </c>
      <c r="B130" t="s">
        <v>203</v>
      </c>
      <c r="C130" t="s">
        <v>231</v>
      </c>
      <c r="D130" t="s">
        <v>406</v>
      </c>
      <c r="E130" t="s">
        <v>430</v>
      </c>
      <c r="F130" t="s">
        <v>446</v>
      </c>
      <c r="G130" t="s">
        <v>235</v>
      </c>
      <c r="H130" t="s">
        <v>46</v>
      </c>
      <c r="I130" t="s">
        <v>51</v>
      </c>
    </row>
    <row r="131" spans="1:9" x14ac:dyDescent="0.25">
      <c r="A131" t="s">
        <v>461</v>
      </c>
      <c r="B131" t="s">
        <v>203</v>
      </c>
      <c r="C131" t="s">
        <v>237</v>
      </c>
      <c r="D131" t="s">
        <v>426</v>
      </c>
      <c r="E131" t="s">
        <v>147</v>
      </c>
      <c r="F131" t="s">
        <v>462</v>
      </c>
      <c r="G131" t="s">
        <v>241</v>
      </c>
      <c r="H131" t="s">
        <v>46</v>
      </c>
      <c r="I131" t="s">
        <v>51</v>
      </c>
    </row>
    <row r="132" spans="1:9" x14ac:dyDescent="0.25">
      <c r="A132" t="s">
        <v>463</v>
      </c>
      <c r="B132" t="s">
        <v>203</v>
      </c>
      <c r="C132" t="s">
        <v>243</v>
      </c>
      <c r="D132" t="s">
        <v>443</v>
      </c>
      <c r="E132" t="s">
        <v>464</v>
      </c>
      <c r="F132" t="s">
        <v>246</v>
      </c>
      <c r="G132" t="s">
        <v>247</v>
      </c>
      <c r="H132" t="s">
        <v>33</v>
      </c>
      <c r="I132" t="s">
        <v>51</v>
      </c>
    </row>
    <row r="133" spans="1:9" x14ac:dyDescent="0.25">
      <c r="A133" t="s">
        <v>465</v>
      </c>
      <c r="B133" t="s">
        <v>203</v>
      </c>
      <c r="C133" t="s">
        <v>249</v>
      </c>
      <c r="D133" t="s">
        <v>175</v>
      </c>
      <c r="E133" t="s">
        <v>466</v>
      </c>
      <c r="F133" t="s">
        <v>246</v>
      </c>
      <c r="G133" t="s">
        <v>252</v>
      </c>
      <c r="H133" t="s">
        <v>33</v>
      </c>
      <c r="I133" t="s">
        <v>51</v>
      </c>
    </row>
    <row r="134" spans="1:9" x14ac:dyDescent="0.25">
      <c r="A134" t="s">
        <v>467</v>
      </c>
      <c r="B134" t="s">
        <v>207</v>
      </c>
      <c r="C134" t="s">
        <v>231</v>
      </c>
      <c r="D134" t="s">
        <v>412</v>
      </c>
      <c r="E134" t="s">
        <v>435</v>
      </c>
      <c r="F134" t="s">
        <v>451</v>
      </c>
      <c r="G134" t="s">
        <v>235</v>
      </c>
      <c r="H134" t="s">
        <v>46</v>
      </c>
      <c r="I134" t="s">
        <v>60</v>
      </c>
    </row>
    <row r="135" spans="1:9" x14ac:dyDescent="0.25">
      <c r="A135" t="s">
        <v>468</v>
      </c>
      <c r="B135" t="s">
        <v>207</v>
      </c>
      <c r="C135" t="s">
        <v>237</v>
      </c>
      <c r="D135" t="s">
        <v>147</v>
      </c>
      <c r="E135" t="s">
        <v>437</v>
      </c>
      <c r="F135" t="s">
        <v>469</v>
      </c>
      <c r="G135" t="s">
        <v>241</v>
      </c>
      <c r="H135" t="s">
        <v>46</v>
      </c>
      <c r="I135" t="s">
        <v>60</v>
      </c>
    </row>
    <row r="136" spans="1:9" x14ac:dyDescent="0.25">
      <c r="A136" t="s">
        <v>470</v>
      </c>
      <c r="B136" t="s">
        <v>207</v>
      </c>
      <c r="C136" t="s">
        <v>243</v>
      </c>
      <c r="D136" t="s">
        <v>156</v>
      </c>
      <c r="E136" t="s">
        <v>171</v>
      </c>
      <c r="F136" t="s">
        <v>246</v>
      </c>
      <c r="G136" t="s">
        <v>247</v>
      </c>
      <c r="H136" t="s">
        <v>33</v>
      </c>
      <c r="I136" t="s">
        <v>60</v>
      </c>
    </row>
    <row r="137" spans="1:9" x14ac:dyDescent="0.25">
      <c r="A137" t="s">
        <v>471</v>
      </c>
      <c r="B137" t="s">
        <v>207</v>
      </c>
      <c r="C137" t="s">
        <v>249</v>
      </c>
      <c r="D137" t="s">
        <v>466</v>
      </c>
      <c r="E137" t="s">
        <v>472</v>
      </c>
      <c r="F137" t="s">
        <v>246</v>
      </c>
      <c r="G137" t="s">
        <v>252</v>
      </c>
      <c r="H137" t="s">
        <v>33</v>
      </c>
      <c r="I137" t="s">
        <v>60</v>
      </c>
    </row>
    <row r="138" spans="1:9" x14ac:dyDescent="0.25">
      <c r="A138" t="s">
        <v>473</v>
      </c>
      <c r="B138" t="s">
        <v>210</v>
      </c>
      <c r="C138" t="s">
        <v>231</v>
      </c>
      <c r="D138" t="s">
        <v>419</v>
      </c>
      <c r="E138" t="s">
        <v>142</v>
      </c>
      <c r="F138" t="s">
        <v>456</v>
      </c>
      <c r="G138" t="s">
        <v>235</v>
      </c>
      <c r="H138" t="s">
        <v>46</v>
      </c>
      <c r="I138" t="s">
        <v>71</v>
      </c>
    </row>
    <row r="139" spans="1:9" x14ac:dyDescent="0.25">
      <c r="A139" t="s">
        <v>474</v>
      </c>
      <c r="B139" t="s">
        <v>210</v>
      </c>
      <c r="C139" t="s">
        <v>237</v>
      </c>
      <c r="D139" t="s">
        <v>437</v>
      </c>
      <c r="E139" t="s">
        <v>443</v>
      </c>
      <c r="F139" t="s">
        <v>475</v>
      </c>
      <c r="G139" t="s">
        <v>241</v>
      </c>
      <c r="H139" t="s">
        <v>46</v>
      </c>
      <c r="I139" t="s">
        <v>71</v>
      </c>
    </row>
    <row r="140" spans="1:9" x14ac:dyDescent="0.25">
      <c r="A140" t="s">
        <v>476</v>
      </c>
      <c r="B140" t="s">
        <v>210</v>
      </c>
      <c r="C140" t="s">
        <v>243</v>
      </c>
      <c r="D140" t="s">
        <v>180</v>
      </c>
      <c r="E140" t="s">
        <v>477</v>
      </c>
      <c r="F140" t="s">
        <v>246</v>
      </c>
      <c r="G140" t="s">
        <v>247</v>
      </c>
      <c r="H140" t="s">
        <v>33</v>
      </c>
      <c r="I140" t="s">
        <v>71</v>
      </c>
    </row>
    <row r="141" spans="1:9" x14ac:dyDescent="0.25">
      <c r="A141" t="s">
        <v>478</v>
      </c>
      <c r="B141" t="s">
        <v>210</v>
      </c>
      <c r="C141" t="s">
        <v>249</v>
      </c>
      <c r="D141" t="s">
        <v>472</v>
      </c>
      <c r="E141" t="s">
        <v>479</v>
      </c>
      <c r="F141" t="s">
        <v>246</v>
      </c>
      <c r="G141" t="s">
        <v>252</v>
      </c>
      <c r="H141" t="s">
        <v>33</v>
      </c>
      <c r="I141" t="s">
        <v>71</v>
      </c>
    </row>
    <row r="142" spans="1:9" x14ac:dyDescent="0.25">
      <c r="A142" t="s">
        <v>480</v>
      </c>
      <c r="B142" t="s">
        <v>214</v>
      </c>
      <c r="C142" t="s">
        <v>231</v>
      </c>
      <c r="D142" t="s">
        <v>426</v>
      </c>
      <c r="E142" t="s">
        <v>148</v>
      </c>
      <c r="F142" t="s">
        <v>462</v>
      </c>
      <c r="G142" t="s">
        <v>235</v>
      </c>
      <c r="H142" t="s">
        <v>46</v>
      </c>
      <c r="I142" t="s">
        <v>83</v>
      </c>
    </row>
    <row r="143" spans="1:9" x14ac:dyDescent="0.25">
      <c r="A143" t="s">
        <v>481</v>
      </c>
      <c r="B143" t="s">
        <v>214</v>
      </c>
      <c r="C143" t="s">
        <v>237</v>
      </c>
      <c r="D143" t="s">
        <v>443</v>
      </c>
      <c r="E143" t="s">
        <v>156</v>
      </c>
      <c r="F143" t="s">
        <v>482</v>
      </c>
      <c r="G143" t="s">
        <v>241</v>
      </c>
      <c r="H143" t="s">
        <v>46</v>
      </c>
      <c r="I143" t="s">
        <v>83</v>
      </c>
    </row>
    <row r="144" spans="1:9" x14ac:dyDescent="0.25">
      <c r="A144" t="s">
        <v>483</v>
      </c>
      <c r="B144" t="s">
        <v>214</v>
      </c>
      <c r="C144" t="s">
        <v>243</v>
      </c>
      <c r="D144" t="s">
        <v>175</v>
      </c>
      <c r="E144" t="s">
        <v>484</v>
      </c>
      <c r="F144" t="s">
        <v>246</v>
      </c>
      <c r="G144" t="s">
        <v>247</v>
      </c>
      <c r="H144" t="s">
        <v>33</v>
      </c>
      <c r="I144" t="s">
        <v>83</v>
      </c>
    </row>
    <row r="145" spans="1:9" x14ac:dyDescent="0.25">
      <c r="A145" t="s">
        <v>485</v>
      </c>
      <c r="B145" t="s">
        <v>214</v>
      </c>
      <c r="C145" t="s">
        <v>249</v>
      </c>
      <c r="D145" t="s">
        <v>479</v>
      </c>
      <c r="E145" t="s">
        <v>486</v>
      </c>
      <c r="F145" t="s">
        <v>246</v>
      </c>
      <c r="G145" t="s">
        <v>252</v>
      </c>
      <c r="H145" t="s">
        <v>33</v>
      </c>
      <c r="I145" t="s">
        <v>83</v>
      </c>
    </row>
    <row r="146" spans="1:9" x14ac:dyDescent="0.25">
      <c r="A146" t="s">
        <v>487</v>
      </c>
      <c r="B146" t="s">
        <v>217</v>
      </c>
      <c r="C146" t="s">
        <v>231</v>
      </c>
      <c r="D146" t="s">
        <v>147</v>
      </c>
      <c r="E146" t="s">
        <v>172</v>
      </c>
      <c r="F146" t="s">
        <v>469</v>
      </c>
      <c r="G146" t="s">
        <v>235</v>
      </c>
      <c r="H146" t="s">
        <v>46</v>
      </c>
      <c r="I146" t="s">
        <v>24</v>
      </c>
    </row>
    <row r="147" spans="1:9" x14ac:dyDescent="0.25">
      <c r="A147" t="s">
        <v>488</v>
      </c>
      <c r="B147" t="s">
        <v>217</v>
      </c>
      <c r="C147" t="s">
        <v>237</v>
      </c>
      <c r="D147" t="s">
        <v>156</v>
      </c>
      <c r="E147" t="s">
        <v>180</v>
      </c>
      <c r="F147" t="s">
        <v>489</v>
      </c>
      <c r="G147" t="s">
        <v>241</v>
      </c>
      <c r="H147" t="s">
        <v>46</v>
      </c>
      <c r="I147" t="s">
        <v>24</v>
      </c>
    </row>
    <row r="148" spans="1:9" x14ac:dyDescent="0.25">
      <c r="A148" t="s">
        <v>490</v>
      </c>
      <c r="B148" t="s">
        <v>217</v>
      </c>
      <c r="C148" t="s">
        <v>243</v>
      </c>
      <c r="D148" t="s">
        <v>466</v>
      </c>
      <c r="E148" t="s">
        <v>491</v>
      </c>
      <c r="F148" t="s">
        <v>246</v>
      </c>
      <c r="G148" t="s">
        <v>247</v>
      </c>
      <c r="H148" t="s">
        <v>33</v>
      </c>
      <c r="I148" t="s">
        <v>24</v>
      </c>
    </row>
    <row r="149" spans="1:9" x14ac:dyDescent="0.25">
      <c r="A149" t="s">
        <v>492</v>
      </c>
      <c r="B149" t="s">
        <v>217</v>
      </c>
      <c r="C149" t="s">
        <v>249</v>
      </c>
      <c r="D149" t="s">
        <v>486</v>
      </c>
      <c r="E149" t="s">
        <v>189</v>
      </c>
      <c r="F149" t="s">
        <v>246</v>
      </c>
      <c r="G149" t="s">
        <v>252</v>
      </c>
      <c r="H149" t="s">
        <v>33</v>
      </c>
      <c r="I149" t="s">
        <v>24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workbookViewId="0" showGridLines="0"/>
  </sheetViews>
  <sheetFormatPr defaultRowHeight="15" outlineLevelRow="0" outlineLevelCol="0" x14ac:dyDescent="55"/>
  <cols>
    <col min="1" max="1" width="14" customWidth="1"/>
    <col min="2" max="2" width="12" customWidth="1"/>
    <col min="3" max="3" width="14" customWidth="1"/>
    <col min="4" max="4" width="12" customWidth="1"/>
    <col min="5" max="6" width="10" customWidth="1"/>
    <col min="7" max="7" width="16" customWidth="1"/>
    <col min="8" max="8" width="28" customWidth="1"/>
    <col min="9" max="10" width="12" customWidth="1"/>
    <col min="11" max="11" width="10" customWidth="1"/>
    <col min="12" max="12" width="12" customWidth="1"/>
  </cols>
  <sheetData>
    <row r="1" spans="1:12" x14ac:dyDescent="0.25">
      <c r="A1" t="s">
        <v>493</v>
      </c>
      <c r="B1" t="s">
        <v>0</v>
      </c>
      <c r="C1" t="s">
        <v>494</v>
      </c>
      <c r="D1" t="s">
        <v>495</v>
      </c>
      <c r="E1" t="s">
        <v>496</v>
      </c>
      <c r="F1" t="s">
        <v>497</v>
      </c>
      <c r="G1" t="s">
        <v>229</v>
      </c>
      <c r="H1" t="s">
        <v>498</v>
      </c>
      <c r="I1" t="s">
        <v>499</v>
      </c>
      <c r="J1" t="s">
        <v>227</v>
      </c>
      <c r="K1" t="s">
        <v>500</v>
      </c>
      <c r="L1" t="s">
        <v>501</v>
      </c>
    </row>
    <row r="2" spans="1:12" x14ac:dyDescent="0.25">
      <c r="A2" t="s">
        <v>502</v>
      </c>
      <c r="B2" t="s">
        <v>20</v>
      </c>
      <c r="C2" t="s">
        <v>53</v>
      </c>
      <c r="D2">
        <v>2</v>
      </c>
      <c r="E2">
        <v>3</v>
      </c>
      <c r="F2">
        <v>6</v>
      </c>
      <c r="G2" t="s">
        <v>23</v>
      </c>
      <c r="H2" t="s">
        <v>503</v>
      </c>
      <c r="I2" t="s">
        <v>87</v>
      </c>
      <c r="J2" t="s">
        <v>504</v>
      </c>
      <c r="K2">
        <v>5</v>
      </c>
      <c r="L2" t="s">
        <v>46</v>
      </c>
    </row>
    <row r="3" spans="1:12" x14ac:dyDescent="0.25">
      <c r="A3" t="s">
        <v>505</v>
      </c>
      <c r="B3" t="s">
        <v>20</v>
      </c>
      <c r="C3" t="s">
        <v>506</v>
      </c>
      <c r="D3">
        <v>3</v>
      </c>
      <c r="E3">
        <v>4</v>
      </c>
      <c r="F3">
        <v>12</v>
      </c>
      <c r="G3" t="s">
        <v>23</v>
      </c>
      <c r="H3" t="s">
        <v>507</v>
      </c>
      <c r="I3" t="s">
        <v>259</v>
      </c>
      <c r="J3" t="s">
        <v>508</v>
      </c>
      <c r="K3">
        <v>6</v>
      </c>
      <c r="L3" t="s">
        <v>46</v>
      </c>
    </row>
    <row r="4" spans="1:12" x14ac:dyDescent="0.25">
      <c r="A4" t="s">
        <v>509</v>
      </c>
      <c r="B4" t="s">
        <v>34</v>
      </c>
      <c r="C4" t="s">
        <v>506</v>
      </c>
      <c r="D4">
        <v>3</v>
      </c>
      <c r="E4">
        <v>4</v>
      </c>
      <c r="F4">
        <v>12</v>
      </c>
      <c r="G4" t="s">
        <v>37</v>
      </c>
      <c r="H4" t="s">
        <v>510</v>
      </c>
      <c r="I4" t="s">
        <v>511</v>
      </c>
      <c r="J4" t="s">
        <v>508</v>
      </c>
      <c r="K4">
        <v>6</v>
      </c>
      <c r="L4" t="s">
        <v>46</v>
      </c>
    </row>
    <row r="5" spans="1:12" x14ac:dyDescent="0.25">
      <c r="A5" t="s">
        <v>512</v>
      </c>
      <c r="B5" t="s">
        <v>47</v>
      </c>
      <c r="C5" t="s">
        <v>513</v>
      </c>
      <c r="D5">
        <v>4</v>
      </c>
      <c r="E5">
        <v>5</v>
      </c>
      <c r="F5">
        <v>20</v>
      </c>
      <c r="G5" t="s">
        <v>50</v>
      </c>
      <c r="H5" t="s">
        <v>514</v>
      </c>
      <c r="I5" t="s">
        <v>285</v>
      </c>
      <c r="J5" t="s">
        <v>515</v>
      </c>
      <c r="K5">
        <v>7</v>
      </c>
      <c r="L5" t="s">
        <v>33</v>
      </c>
    </row>
    <row r="6" spans="1:12" x14ac:dyDescent="0.25">
      <c r="A6" t="s">
        <v>516</v>
      </c>
      <c r="B6" t="s">
        <v>56</v>
      </c>
      <c r="C6" t="s">
        <v>517</v>
      </c>
      <c r="D6">
        <v>5</v>
      </c>
      <c r="E6">
        <v>2</v>
      </c>
      <c r="F6">
        <v>10</v>
      </c>
      <c r="G6" t="s">
        <v>59</v>
      </c>
      <c r="H6" t="s">
        <v>518</v>
      </c>
      <c r="I6" t="s">
        <v>519</v>
      </c>
      <c r="J6" t="s">
        <v>508</v>
      </c>
      <c r="K6">
        <v>8</v>
      </c>
      <c r="L6" t="s">
        <v>46</v>
      </c>
    </row>
    <row r="7" spans="1:12" x14ac:dyDescent="0.25">
      <c r="A7" t="s">
        <v>520</v>
      </c>
      <c r="B7" t="s">
        <v>56</v>
      </c>
      <c r="C7" t="s">
        <v>521</v>
      </c>
      <c r="D7">
        <v>2</v>
      </c>
      <c r="E7">
        <v>3</v>
      </c>
      <c r="F7">
        <v>6</v>
      </c>
      <c r="G7" t="s">
        <v>59</v>
      </c>
      <c r="H7" t="s">
        <v>522</v>
      </c>
      <c r="I7" t="s">
        <v>245</v>
      </c>
      <c r="J7" t="s">
        <v>504</v>
      </c>
      <c r="K7">
        <v>9</v>
      </c>
      <c r="L7" t="s">
        <v>46</v>
      </c>
    </row>
    <row r="8" spans="1:12" x14ac:dyDescent="0.25">
      <c r="A8" t="s">
        <v>523</v>
      </c>
      <c r="B8" t="s">
        <v>67</v>
      </c>
      <c r="C8" t="s">
        <v>521</v>
      </c>
      <c r="D8">
        <v>2</v>
      </c>
      <c r="E8">
        <v>3</v>
      </c>
      <c r="F8">
        <v>6</v>
      </c>
      <c r="G8" t="s">
        <v>70</v>
      </c>
      <c r="H8" t="s">
        <v>524</v>
      </c>
      <c r="I8" t="s">
        <v>244</v>
      </c>
      <c r="J8" t="s">
        <v>504</v>
      </c>
      <c r="K8">
        <v>9</v>
      </c>
      <c r="L8" t="s">
        <v>46</v>
      </c>
    </row>
    <row r="9" spans="1:12" x14ac:dyDescent="0.25">
      <c r="A9" t="s">
        <v>525</v>
      </c>
      <c r="B9" t="s">
        <v>79</v>
      </c>
      <c r="C9" t="s">
        <v>53</v>
      </c>
      <c r="D9">
        <v>3</v>
      </c>
      <c r="E9">
        <v>4</v>
      </c>
      <c r="F9">
        <v>12</v>
      </c>
      <c r="G9" t="s">
        <v>82</v>
      </c>
      <c r="H9" t="s">
        <v>526</v>
      </c>
      <c r="I9" t="s">
        <v>287</v>
      </c>
      <c r="J9" t="s">
        <v>508</v>
      </c>
      <c r="K9">
        <v>10</v>
      </c>
      <c r="L9" t="s">
        <v>46</v>
      </c>
    </row>
    <row r="10" spans="1:12" x14ac:dyDescent="0.25">
      <c r="A10" t="s">
        <v>527</v>
      </c>
      <c r="B10" t="s">
        <v>90</v>
      </c>
      <c r="C10" t="s">
        <v>506</v>
      </c>
      <c r="D10">
        <v>4</v>
      </c>
      <c r="E10">
        <v>5</v>
      </c>
      <c r="F10">
        <v>20</v>
      </c>
      <c r="G10" t="s">
        <v>23</v>
      </c>
      <c r="H10" t="s">
        <v>528</v>
      </c>
      <c r="I10" t="s">
        <v>112</v>
      </c>
      <c r="J10" t="s">
        <v>515</v>
      </c>
      <c r="K10">
        <v>11</v>
      </c>
      <c r="L10" t="s">
        <v>33</v>
      </c>
    </row>
    <row r="11" spans="1:12" x14ac:dyDescent="0.25">
      <c r="A11" t="s">
        <v>529</v>
      </c>
      <c r="B11" t="s">
        <v>90</v>
      </c>
      <c r="C11" t="s">
        <v>513</v>
      </c>
      <c r="D11">
        <v>5</v>
      </c>
      <c r="E11">
        <v>2</v>
      </c>
      <c r="F11">
        <v>10</v>
      </c>
      <c r="G11" t="s">
        <v>23</v>
      </c>
      <c r="H11" t="s">
        <v>530</v>
      </c>
      <c r="I11" t="s">
        <v>302</v>
      </c>
      <c r="J11" t="s">
        <v>508</v>
      </c>
      <c r="K11">
        <v>12</v>
      </c>
      <c r="L11" t="s">
        <v>46</v>
      </c>
    </row>
    <row r="12" spans="1:12" x14ac:dyDescent="0.25">
      <c r="A12" t="s">
        <v>531</v>
      </c>
      <c r="B12" t="s">
        <v>95</v>
      </c>
      <c r="C12" t="s">
        <v>513</v>
      </c>
      <c r="D12">
        <v>5</v>
      </c>
      <c r="E12">
        <v>2</v>
      </c>
      <c r="F12">
        <v>10</v>
      </c>
      <c r="G12" t="s">
        <v>37</v>
      </c>
      <c r="H12" t="s">
        <v>532</v>
      </c>
      <c r="I12" t="s">
        <v>533</v>
      </c>
      <c r="J12" t="s">
        <v>508</v>
      </c>
      <c r="K12">
        <v>12</v>
      </c>
      <c r="L12" t="s">
        <v>46</v>
      </c>
    </row>
    <row r="13" spans="1:12" x14ac:dyDescent="0.25">
      <c r="A13" t="s">
        <v>534</v>
      </c>
      <c r="B13" t="s">
        <v>100</v>
      </c>
      <c r="C13" t="s">
        <v>517</v>
      </c>
      <c r="D13">
        <v>2</v>
      </c>
      <c r="E13">
        <v>3</v>
      </c>
      <c r="F13">
        <v>6</v>
      </c>
      <c r="G13" t="s">
        <v>50</v>
      </c>
      <c r="H13" t="s">
        <v>535</v>
      </c>
      <c r="I13" t="s">
        <v>281</v>
      </c>
      <c r="J13" t="s">
        <v>504</v>
      </c>
      <c r="K13">
        <v>13</v>
      </c>
      <c r="L13" t="s">
        <v>46</v>
      </c>
    </row>
    <row r="14" spans="1:12" x14ac:dyDescent="0.25">
      <c r="A14" t="s">
        <v>536</v>
      </c>
      <c r="B14" t="s">
        <v>105</v>
      </c>
      <c r="C14" t="s">
        <v>521</v>
      </c>
      <c r="D14">
        <v>3</v>
      </c>
      <c r="E14">
        <v>4</v>
      </c>
      <c r="F14">
        <v>12</v>
      </c>
      <c r="G14" t="s">
        <v>59</v>
      </c>
      <c r="H14" t="s">
        <v>537</v>
      </c>
      <c r="I14" t="s">
        <v>538</v>
      </c>
      <c r="J14" t="s">
        <v>508</v>
      </c>
      <c r="K14">
        <v>14</v>
      </c>
      <c r="L14" t="s">
        <v>46</v>
      </c>
    </row>
    <row r="15" spans="1:12" x14ac:dyDescent="0.25">
      <c r="A15" t="s">
        <v>539</v>
      </c>
      <c r="B15" t="s">
        <v>105</v>
      </c>
      <c r="C15" t="s">
        <v>53</v>
      </c>
      <c r="D15">
        <v>4</v>
      </c>
      <c r="E15">
        <v>5</v>
      </c>
      <c r="F15">
        <v>20</v>
      </c>
      <c r="G15" t="s">
        <v>59</v>
      </c>
      <c r="H15" t="s">
        <v>540</v>
      </c>
      <c r="I15" t="s">
        <v>297</v>
      </c>
      <c r="J15" t="s">
        <v>515</v>
      </c>
      <c r="K15">
        <v>15</v>
      </c>
      <c r="L15" t="s">
        <v>33</v>
      </c>
    </row>
    <row r="16" spans="1:12" x14ac:dyDescent="0.25">
      <c r="A16" t="s">
        <v>541</v>
      </c>
      <c r="B16" t="s">
        <v>110</v>
      </c>
      <c r="C16" t="s">
        <v>53</v>
      </c>
      <c r="D16">
        <v>4</v>
      </c>
      <c r="E16">
        <v>5</v>
      </c>
      <c r="F16">
        <v>20</v>
      </c>
      <c r="G16" t="s">
        <v>70</v>
      </c>
      <c r="H16" t="s">
        <v>542</v>
      </c>
      <c r="I16" t="s">
        <v>264</v>
      </c>
      <c r="J16" t="s">
        <v>515</v>
      </c>
      <c r="K16">
        <v>15</v>
      </c>
      <c r="L16" t="s">
        <v>33</v>
      </c>
    </row>
    <row r="17" spans="1:12" x14ac:dyDescent="0.25">
      <c r="A17" t="s">
        <v>543</v>
      </c>
      <c r="B17" t="s">
        <v>114</v>
      </c>
      <c r="C17" t="s">
        <v>506</v>
      </c>
      <c r="D17">
        <v>5</v>
      </c>
      <c r="E17">
        <v>2</v>
      </c>
      <c r="F17">
        <v>10</v>
      </c>
      <c r="G17" t="s">
        <v>82</v>
      </c>
      <c r="H17" t="s">
        <v>544</v>
      </c>
      <c r="I17" t="s">
        <v>320</v>
      </c>
      <c r="J17" t="s">
        <v>508</v>
      </c>
      <c r="K17">
        <v>16</v>
      </c>
      <c r="L17" t="s">
        <v>46</v>
      </c>
    </row>
    <row r="18" spans="1:12" x14ac:dyDescent="0.25">
      <c r="A18" t="s">
        <v>545</v>
      </c>
      <c r="B18" t="s">
        <v>118</v>
      </c>
      <c r="C18" t="s">
        <v>513</v>
      </c>
      <c r="D18">
        <v>2</v>
      </c>
      <c r="E18">
        <v>3</v>
      </c>
      <c r="F18">
        <v>6</v>
      </c>
      <c r="G18" t="s">
        <v>23</v>
      </c>
      <c r="H18" t="s">
        <v>546</v>
      </c>
      <c r="I18" t="s">
        <v>30</v>
      </c>
      <c r="J18" t="s">
        <v>504</v>
      </c>
      <c r="K18">
        <v>17</v>
      </c>
      <c r="L18" t="s">
        <v>46</v>
      </c>
    </row>
    <row r="19" spans="1:12" x14ac:dyDescent="0.25">
      <c r="A19" t="s">
        <v>547</v>
      </c>
      <c r="B19" t="s">
        <v>118</v>
      </c>
      <c r="C19" t="s">
        <v>517</v>
      </c>
      <c r="D19">
        <v>3</v>
      </c>
      <c r="E19">
        <v>4</v>
      </c>
      <c r="F19">
        <v>12</v>
      </c>
      <c r="G19" t="s">
        <v>23</v>
      </c>
      <c r="H19" t="s">
        <v>548</v>
      </c>
      <c r="I19" t="s">
        <v>334</v>
      </c>
      <c r="J19" t="s">
        <v>508</v>
      </c>
      <c r="K19">
        <v>18</v>
      </c>
      <c r="L19" t="s">
        <v>46</v>
      </c>
    </row>
    <row r="20" spans="1:12" x14ac:dyDescent="0.25">
      <c r="A20" t="s">
        <v>549</v>
      </c>
      <c r="B20" t="s">
        <v>121</v>
      </c>
      <c r="C20" t="s">
        <v>517</v>
      </c>
      <c r="D20">
        <v>3</v>
      </c>
      <c r="E20">
        <v>4</v>
      </c>
      <c r="F20">
        <v>12</v>
      </c>
      <c r="G20" t="s">
        <v>37</v>
      </c>
      <c r="H20" t="s">
        <v>550</v>
      </c>
      <c r="I20" t="s">
        <v>551</v>
      </c>
      <c r="J20" t="s">
        <v>508</v>
      </c>
      <c r="K20">
        <v>18</v>
      </c>
      <c r="L20" t="s">
        <v>46</v>
      </c>
    </row>
    <row r="21" spans="1:12" x14ac:dyDescent="0.25">
      <c r="A21" t="s">
        <v>552</v>
      </c>
      <c r="B21" t="s">
        <v>125</v>
      </c>
      <c r="C21" t="s">
        <v>521</v>
      </c>
      <c r="D21">
        <v>4</v>
      </c>
      <c r="E21">
        <v>5</v>
      </c>
      <c r="F21">
        <v>20</v>
      </c>
      <c r="G21" t="s">
        <v>50</v>
      </c>
      <c r="H21" t="s">
        <v>553</v>
      </c>
      <c r="I21" t="s">
        <v>43</v>
      </c>
      <c r="J21" t="s">
        <v>515</v>
      </c>
      <c r="K21">
        <v>19</v>
      </c>
      <c r="L21" t="s">
        <v>33</v>
      </c>
    </row>
    <row r="22" spans="1:12" x14ac:dyDescent="0.25">
      <c r="A22" t="s">
        <v>554</v>
      </c>
      <c r="B22" t="s">
        <v>130</v>
      </c>
      <c r="C22" t="s">
        <v>53</v>
      </c>
      <c r="D22">
        <v>5</v>
      </c>
      <c r="E22">
        <v>2</v>
      </c>
      <c r="F22">
        <v>10</v>
      </c>
      <c r="G22" t="s">
        <v>59</v>
      </c>
      <c r="H22" t="s">
        <v>555</v>
      </c>
      <c r="I22" t="s">
        <v>556</v>
      </c>
      <c r="J22" t="s">
        <v>508</v>
      </c>
      <c r="K22">
        <v>20</v>
      </c>
      <c r="L22" t="s">
        <v>46</v>
      </c>
    </row>
    <row r="23" spans="1:12" x14ac:dyDescent="0.25">
      <c r="A23" t="s">
        <v>557</v>
      </c>
      <c r="B23" t="s">
        <v>130</v>
      </c>
      <c r="C23" t="s">
        <v>506</v>
      </c>
      <c r="D23">
        <v>2</v>
      </c>
      <c r="E23">
        <v>3</v>
      </c>
      <c r="F23">
        <v>6</v>
      </c>
      <c r="G23" t="s">
        <v>59</v>
      </c>
      <c r="H23" t="s">
        <v>558</v>
      </c>
      <c r="I23" t="s">
        <v>329</v>
      </c>
      <c r="J23" t="s">
        <v>504</v>
      </c>
      <c r="K23">
        <v>21</v>
      </c>
      <c r="L23" t="s">
        <v>46</v>
      </c>
    </row>
    <row r="24" spans="1:12" x14ac:dyDescent="0.25">
      <c r="A24" t="s">
        <v>559</v>
      </c>
      <c r="B24" t="s">
        <v>134</v>
      </c>
      <c r="C24" t="s">
        <v>506</v>
      </c>
      <c r="D24">
        <v>2</v>
      </c>
      <c r="E24">
        <v>3</v>
      </c>
      <c r="F24">
        <v>6</v>
      </c>
      <c r="G24" t="s">
        <v>70</v>
      </c>
      <c r="H24" t="s">
        <v>560</v>
      </c>
      <c r="I24" t="s">
        <v>55</v>
      </c>
      <c r="J24" t="s">
        <v>504</v>
      </c>
      <c r="K24">
        <v>21</v>
      </c>
      <c r="L24" t="s">
        <v>46</v>
      </c>
    </row>
    <row r="25" spans="1:12" x14ac:dyDescent="0.25">
      <c r="A25" t="s">
        <v>561</v>
      </c>
      <c r="B25" t="s">
        <v>139</v>
      </c>
      <c r="C25" t="s">
        <v>513</v>
      </c>
      <c r="D25">
        <v>3</v>
      </c>
      <c r="E25">
        <v>4</v>
      </c>
      <c r="F25">
        <v>12</v>
      </c>
      <c r="G25" t="s">
        <v>82</v>
      </c>
      <c r="H25" t="s">
        <v>562</v>
      </c>
      <c r="I25" t="s">
        <v>353</v>
      </c>
      <c r="J25" t="s">
        <v>508</v>
      </c>
      <c r="K25">
        <v>22</v>
      </c>
      <c r="L25" t="s">
        <v>46</v>
      </c>
    </row>
    <row r="26" spans="1:12" x14ac:dyDescent="0.25">
      <c r="A26" t="s">
        <v>563</v>
      </c>
      <c r="B26" t="s">
        <v>144</v>
      </c>
      <c r="C26" t="s">
        <v>517</v>
      </c>
      <c r="D26">
        <v>4</v>
      </c>
      <c r="E26">
        <v>5</v>
      </c>
      <c r="F26">
        <v>20</v>
      </c>
      <c r="G26" t="s">
        <v>23</v>
      </c>
      <c r="H26" t="s">
        <v>564</v>
      </c>
      <c r="I26" t="s">
        <v>65</v>
      </c>
      <c r="J26" t="s">
        <v>515</v>
      </c>
      <c r="K26">
        <v>23</v>
      </c>
      <c r="L26" t="s">
        <v>33</v>
      </c>
    </row>
    <row r="27" spans="1:12" x14ac:dyDescent="0.25">
      <c r="A27" t="s">
        <v>565</v>
      </c>
      <c r="B27" t="s">
        <v>144</v>
      </c>
      <c r="C27" t="s">
        <v>521</v>
      </c>
      <c r="D27">
        <v>5</v>
      </c>
      <c r="E27">
        <v>2</v>
      </c>
      <c r="F27">
        <v>10</v>
      </c>
      <c r="G27" t="s">
        <v>23</v>
      </c>
      <c r="H27" t="s">
        <v>566</v>
      </c>
      <c r="I27" t="s">
        <v>366</v>
      </c>
      <c r="J27" t="s">
        <v>508</v>
      </c>
      <c r="K27">
        <v>24</v>
      </c>
      <c r="L27" t="s">
        <v>46</v>
      </c>
    </row>
    <row r="28" spans="1:12" x14ac:dyDescent="0.25">
      <c r="A28" t="s">
        <v>567</v>
      </c>
      <c r="B28" t="s">
        <v>149</v>
      </c>
      <c r="C28" t="s">
        <v>521</v>
      </c>
      <c r="D28">
        <v>5</v>
      </c>
      <c r="E28">
        <v>2</v>
      </c>
      <c r="F28">
        <v>10</v>
      </c>
      <c r="G28" t="s">
        <v>37</v>
      </c>
      <c r="H28" t="s">
        <v>568</v>
      </c>
      <c r="I28" t="s">
        <v>569</v>
      </c>
      <c r="J28" t="s">
        <v>508</v>
      </c>
      <c r="K28">
        <v>24</v>
      </c>
      <c r="L28" t="s">
        <v>46</v>
      </c>
    </row>
    <row r="29" spans="1:12" x14ac:dyDescent="0.25">
      <c r="A29" t="s">
        <v>570</v>
      </c>
      <c r="B29" t="s">
        <v>154</v>
      </c>
      <c r="C29" t="s">
        <v>53</v>
      </c>
      <c r="D29">
        <v>2</v>
      </c>
      <c r="E29">
        <v>3</v>
      </c>
      <c r="F29">
        <v>6</v>
      </c>
      <c r="G29" t="s">
        <v>50</v>
      </c>
      <c r="H29" t="s">
        <v>571</v>
      </c>
      <c r="I29" t="s">
        <v>76</v>
      </c>
      <c r="J29" t="s">
        <v>504</v>
      </c>
      <c r="K29">
        <v>25</v>
      </c>
      <c r="L29" t="s">
        <v>46</v>
      </c>
    </row>
    <row r="30" spans="1:12" x14ac:dyDescent="0.25">
      <c r="A30" t="s">
        <v>572</v>
      </c>
      <c r="B30" t="s">
        <v>157</v>
      </c>
      <c r="C30" t="s">
        <v>506</v>
      </c>
      <c r="D30">
        <v>3</v>
      </c>
      <c r="E30">
        <v>4</v>
      </c>
      <c r="F30">
        <v>12</v>
      </c>
      <c r="G30" t="s">
        <v>59</v>
      </c>
      <c r="H30" t="s">
        <v>573</v>
      </c>
      <c r="I30" t="s">
        <v>574</v>
      </c>
      <c r="J30" t="s">
        <v>508</v>
      </c>
      <c r="K30">
        <v>26</v>
      </c>
      <c r="L30" t="s">
        <v>46</v>
      </c>
    </row>
    <row r="31" spans="1:12" x14ac:dyDescent="0.25">
      <c r="A31" t="s">
        <v>575</v>
      </c>
      <c r="B31" t="s">
        <v>157</v>
      </c>
      <c r="C31" t="s">
        <v>513</v>
      </c>
      <c r="D31">
        <v>4</v>
      </c>
      <c r="E31">
        <v>5</v>
      </c>
      <c r="F31">
        <v>20</v>
      </c>
      <c r="G31" t="s">
        <v>59</v>
      </c>
      <c r="H31" t="s">
        <v>576</v>
      </c>
      <c r="I31" t="s">
        <v>361</v>
      </c>
      <c r="J31" t="s">
        <v>515</v>
      </c>
      <c r="K31">
        <v>5</v>
      </c>
      <c r="L31" t="s">
        <v>33</v>
      </c>
    </row>
    <row r="32" spans="1:12" x14ac:dyDescent="0.25">
      <c r="A32" t="s">
        <v>577</v>
      </c>
      <c r="B32" t="s">
        <v>161</v>
      </c>
      <c r="C32" t="s">
        <v>513</v>
      </c>
      <c r="D32">
        <v>4</v>
      </c>
      <c r="E32">
        <v>5</v>
      </c>
      <c r="F32">
        <v>20</v>
      </c>
      <c r="G32" t="s">
        <v>70</v>
      </c>
      <c r="H32" t="s">
        <v>578</v>
      </c>
      <c r="I32" t="s">
        <v>88</v>
      </c>
      <c r="J32" t="s">
        <v>515</v>
      </c>
      <c r="K32">
        <v>5</v>
      </c>
      <c r="L32" t="s">
        <v>33</v>
      </c>
    </row>
    <row r="33" spans="1:12" x14ac:dyDescent="0.25">
      <c r="A33" t="s">
        <v>579</v>
      </c>
      <c r="B33" t="s">
        <v>164</v>
      </c>
      <c r="C33" t="s">
        <v>517</v>
      </c>
      <c r="D33">
        <v>5</v>
      </c>
      <c r="E33">
        <v>2</v>
      </c>
      <c r="F33">
        <v>10</v>
      </c>
      <c r="G33" t="s">
        <v>82</v>
      </c>
      <c r="H33" t="s">
        <v>580</v>
      </c>
      <c r="I33" t="s">
        <v>382</v>
      </c>
      <c r="J33" t="s">
        <v>508</v>
      </c>
      <c r="K33">
        <v>6</v>
      </c>
      <c r="L33" t="s">
        <v>46</v>
      </c>
    </row>
    <row r="34" spans="1:12" x14ac:dyDescent="0.25">
      <c r="A34" t="s">
        <v>581</v>
      </c>
      <c r="B34" t="s">
        <v>168</v>
      </c>
      <c r="C34" t="s">
        <v>521</v>
      </c>
      <c r="D34">
        <v>2</v>
      </c>
      <c r="E34">
        <v>3</v>
      </c>
      <c r="F34">
        <v>6</v>
      </c>
      <c r="G34" t="s">
        <v>23</v>
      </c>
      <c r="H34" t="s">
        <v>582</v>
      </c>
      <c r="I34" t="s">
        <v>93</v>
      </c>
      <c r="J34" t="s">
        <v>504</v>
      </c>
      <c r="K34">
        <v>7</v>
      </c>
      <c r="L34" t="s">
        <v>46</v>
      </c>
    </row>
    <row r="35" spans="1:12" x14ac:dyDescent="0.25">
      <c r="A35" t="s">
        <v>583</v>
      </c>
      <c r="B35" t="s">
        <v>168</v>
      </c>
      <c r="C35" t="s">
        <v>53</v>
      </c>
      <c r="D35">
        <v>3</v>
      </c>
      <c r="E35">
        <v>4</v>
      </c>
      <c r="F35">
        <v>12</v>
      </c>
      <c r="G35" t="s">
        <v>23</v>
      </c>
      <c r="H35" t="s">
        <v>584</v>
      </c>
      <c r="I35" t="s">
        <v>396</v>
      </c>
      <c r="J35" t="s">
        <v>508</v>
      </c>
      <c r="K35">
        <v>8</v>
      </c>
      <c r="L35" t="s">
        <v>46</v>
      </c>
    </row>
    <row r="36" spans="1:12" x14ac:dyDescent="0.25">
      <c r="A36" t="s">
        <v>585</v>
      </c>
      <c r="B36" t="s">
        <v>173</v>
      </c>
      <c r="C36" t="s">
        <v>53</v>
      </c>
      <c r="D36">
        <v>3</v>
      </c>
      <c r="E36">
        <v>4</v>
      </c>
      <c r="F36">
        <v>12</v>
      </c>
      <c r="G36" t="s">
        <v>37</v>
      </c>
      <c r="H36" t="s">
        <v>586</v>
      </c>
      <c r="I36" t="s">
        <v>587</v>
      </c>
      <c r="J36" t="s">
        <v>508</v>
      </c>
      <c r="K36">
        <v>8</v>
      </c>
      <c r="L36" t="s">
        <v>46</v>
      </c>
    </row>
    <row r="37" spans="1:12" x14ac:dyDescent="0.25">
      <c r="A37" t="s">
        <v>588</v>
      </c>
      <c r="B37" t="s">
        <v>177</v>
      </c>
      <c r="C37" t="s">
        <v>506</v>
      </c>
      <c r="D37">
        <v>4</v>
      </c>
      <c r="E37">
        <v>5</v>
      </c>
      <c r="F37">
        <v>20</v>
      </c>
      <c r="G37" t="s">
        <v>50</v>
      </c>
      <c r="H37" t="s">
        <v>589</v>
      </c>
      <c r="I37" t="s">
        <v>98</v>
      </c>
      <c r="J37" t="s">
        <v>515</v>
      </c>
      <c r="K37">
        <v>9</v>
      </c>
      <c r="L37" t="s">
        <v>33</v>
      </c>
    </row>
    <row r="38" spans="1:12" x14ac:dyDescent="0.25">
      <c r="A38" t="s">
        <v>590</v>
      </c>
      <c r="B38" t="s">
        <v>181</v>
      </c>
      <c r="C38" t="s">
        <v>513</v>
      </c>
      <c r="D38">
        <v>5</v>
      </c>
      <c r="E38">
        <v>2</v>
      </c>
      <c r="F38">
        <v>10</v>
      </c>
      <c r="G38" t="s">
        <v>59</v>
      </c>
      <c r="H38" t="s">
        <v>591</v>
      </c>
      <c r="I38" t="s">
        <v>99</v>
      </c>
      <c r="J38" t="s">
        <v>508</v>
      </c>
      <c r="K38">
        <v>10</v>
      </c>
      <c r="L38" t="s">
        <v>46</v>
      </c>
    </row>
    <row r="39" spans="1:12" x14ac:dyDescent="0.25">
      <c r="A39" t="s">
        <v>592</v>
      </c>
      <c r="B39" t="s">
        <v>181</v>
      </c>
      <c r="C39" t="s">
        <v>517</v>
      </c>
      <c r="D39">
        <v>2</v>
      </c>
      <c r="E39">
        <v>3</v>
      </c>
      <c r="F39">
        <v>6</v>
      </c>
      <c r="G39" t="s">
        <v>59</v>
      </c>
      <c r="H39" t="s">
        <v>593</v>
      </c>
      <c r="I39" t="s">
        <v>391</v>
      </c>
      <c r="J39" t="s">
        <v>504</v>
      </c>
      <c r="K39">
        <v>11</v>
      </c>
      <c r="L39" t="s">
        <v>46</v>
      </c>
    </row>
    <row r="40" spans="1:12" x14ac:dyDescent="0.25">
      <c r="A40" t="s">
        <v>594</v>
      </c>
      <c r="B40" t="s">
        <v>186</v>
      </c>
      <c r="C40" t="s">
        <v>517</v>
      </c>
      <c r="D40">
        <v>2</v>
      </c>
      <c r="E40">
        <v>3</v>
      </c>
      <c r="F40">
        <v>6</v>
      </c>
      <c r="G40" t="s">
        <v>70</v>
      </c>
      <c r="H40" t="s">
        <v>595</v>
      </c>
      <c r="I40" t="s">
        <v>103</v>
      </c>
      <c r="J40" t="s">
        <v>504</v>
      </c>
      <c r="K40">
        <v>11</v>
      </c>
      <c r="L40" t="s">
        <v>46</v>
      </c>
    </row>
    <row r="41" spans="1:12" x14ac:dyDescent="0.25">
      <c r="A41" t="s">
        <v>596</v>
      </c>
      <c r="B41" t="s">
        <v>191</v>
      </c>
      <c r="C41" t="s">
        <v>521</v>
      </c>
      <c r="D41">
        <v>3</v>
      </c>
      <c r="E41">
        <v>4</v>
      </c>
      <c r="F41">
        <v>12</v>
      </c>
      <c r="G41" t="s">
        <v>82</v>
      </c>
      <c r="H41" t="s">
        <v>597</v>
      </c>
      <c r="I41" t="s">
        <v>415</v>
      </c>
      <c r="J41" t="s">
        <v>508</v>
      </c>
      <c r="K41">
        <v>12</v>
      </c>
      <c r="L41" t="s">
        <v>46</v>
      </c>
    </row>
    <row r="42" spans="1:12" x14ac:dyDescent="0.25">
      <c r="A42" t="s">
        <v>598</v>
      </c>
      <c r="B42" t="s">
        <v>196</v>
      </c>
      <c r="C42" t="s">
        <v>53</v>
      </c>
      <c r="D42">
        <v>4</v>
      </c>
      <c r="E42">
        <v>5</v>
      </c>
      <c r="F42">
        <v>20</v>
      </c>
      <c r="G42" t="s">
        <v>23</v>
      </c>
      <c r="H42" t="s">
        <v>599</v>
      </c>
      <c r="I42" t="s">
        <v>108</v>
      </c>
      <c r="J42" t="s">
        <v>515</v>
      </c>
      <c r="K42">
        <v>13</v>
      </c>
      <c r="L42" t="s">
        <v>33</v>
      </c>
    </row>
    <row r="43" spans="1:12" x14ac:dyDescent="0.25">
      <c r="A43" t="s">
        <v>600</v>
      </c>
      <c r="B43" t="s">
        <v>196</v>
      </c>
      <c r="C43" t="s">
        <v>506</v>
      </c>
      <c r="D43">
        <v>5</v>
      </c>
      <c r="E43">
        <v>2</v>
      </c>
      <c r="F43">
        <v>10</v>
      </c>
      <c r="G43" t="s">
        <v>23</v>
      </c>
      <c r="H43" t="s">
        <v>601</v>
      </c>
      <c r="I43" t="s">
        <v>109</v>
      </c>
      <c r="J43" t="s">
        <v>508</v>
      </c>
      <c r="K43">
        <v>14</v>
      </c>
      <c r="L43" t="s">
        <v>46</v>
      </c>
    </row>
    <row r="44" spans="1:12" x14ac:dyDescent="0.25">
      <c r="A44" t="s">
        <v>602</v>
      </c>
      <c r="B44" t="s">
        <v>199</v>
      </c>
      <c r="C44" t="s">
        <v>506</v>
      </c>
      <c r="D44">
        <v>5</v>
      </c>
      <c r="E44">
        <v>2</v>
      </c>
      <c r="F44">
        <v>10</v>
      </c>
      <c r="G44" t="s">
        <v>37</v>
      </c>
      <c r="H44" t="s">
        <v>603</v>
      </c>
      <c r="I44" t="s">
        <v>604</v>
      </c>
      <c r="J44" t="s">
        <v>508</v>
      </c>
      <c r="K44">
        <v>14</v>
      </c>
      <c r="L44" t="s">
        <v>46</v>
      </c>
    </row>
    <row r="45" spans="1:12" x14ac:dyDescent="0.25">
      <c r="A45" t="s">
        <v>605</v>
      </c>
      <c r="B45" t="s">
        <v>203</v>
      </c>
      <c r="C45" t="s">
        <v>513</v>
      </c>
      <c r="D45">
        <v>2</v>
      </c>
      <c r="E45">
        <v>3</v>
      </c>
      <c r="F45">
        <v>6</v>
      </c>
      <c r="G45" t="s">
        <v>50</v>
      </c>
      <c r="H45" t="s">
        <v>606</v>
      </c>
      <c r="I45" t="s">
        <v>128</v>
      </c>
      <c r="J45" t="s">
        <v>504</v>
      </c>
      <c r="K45">
        <v>15</v>
      </c>
      <c r="L45" t="s">
        <v>46</v>
      </c>
    </row>
    <row r="46" spans="1:12" x14ac:dyDescent="0.25">
      <c r="A46" t="s">
        <v>607</v>
      </c>
      <c r="B46" t="s">
        <v>207</v>
      </c>
      <c r="C46" t="s">
        <v>517</v>
      </c>
      <c r="D46">
        <v>3</v>
      </c>
      <c r="E46">
        <v>4</v>
      </c>
      <c r="F46">
        <v>12</v>
      </c>
      <c r="G46" t="s">
        <v>59</v>
      </c>
      <c r="H46" t="s">
        <v>608</v>
      </c>
      <c r="I46" t="s">
        <v>609</v>
      </c>
      <c r="J46" t="s">
        <v>508</v>
      </c>
      <c r="K46">
        <v>16</v>
      </c>
      <c r="L46" t="s">
        <v>46</v>
      </c>
    </row>
    <row r="47" spans="1:12" x14ac:dyDescent="0.25">
      <c r="A47" t="s">
        <v>610</v>
      </c>
      <c r="B47" t="s">
        <v>207</v>
      </c>
      <c r="C47" t="s">
        <v>521</v>
      </c>
      <c r="D47">
        <v>4</v>
      </c>
      <c r="E47">
        <v>5</v>
      </c>
      <c r="F47">
        <v>20</v>
      </c>
      <c r="G47" t="s">
        <v>59</v>
      </c>
      <c r="H47" t="s">
        <v>611</v>
      </c>
      <c r="I47" t="s">
        <v>424</v>
      </c>
      <c r="J47" t="s">
        <v>515</v>
      </c>
      <c r="K47">
        <v>17</v>
      </c>
      <c r="L47" t="s">
        <v>33</v>
      </c>
    </row>
    <row r="48" spans="1:12" x14ac:dyDescent="0.25">
      <c r="A48" t="s">
        <v>612</v>
      </c>
      <c r="B48" t="s">
        <v>210</v>
      </c>
      <c r="C48" t="s">
        <v>521</v>
      </c>
      <c r="D48">
        <v>4</v>
      </c>
      <c r="E48">
        <v>5</v>
      </c>
      <c r="F48">
        <v>20</v>
      </c>
      <c r="G48" t="s">
        <v>70</v>
      </c>
      <c r="H48" t="s">
        <v>613</v>
      </c>
      <c r="I48" t="s">
        <v>132</v>
      </c>
      <c r="J48" t="s">
        <v>515</v>
      </c>
      <c r="K48">
        <v>17</v>
      </c>
      <c r="L48" t="s">
        <v>33</v>
      </c>
    </row>
    <row r="49" spans="1:12" x14ac:dyDescent="0.25">
      <c r="A49" t="s">
        <v>614</v>
      </c>
      <c r="B49" t="s">
        <v>214</v>
      </c>
      <c r="C49" t="s">
        <v>53</v>
      </c>
      <c r="D49">
        <v>5</v>
      </c>
      <c r="E49">
        <v>2</v>
      </c>
      <c r="F49">
        <v>10</v>
      </c>
      <c r="G49" t="s">
        <v>82</v>
      </c>
      <c r="H49" t="s">
        <v>615</v>
      </c>
      <c r="I49" t="s">
        <v>446</v>
      </c>
      <c r="J49" t="s">
        <v>508</v>
      </c>
      <c r="K49">
        <v>18</v>
      </c>
      <c r="L49" t="s">
        <v>46</v>
      </c>
    </row>
    <row r="50" spans="1:12" x14ac:dyDescent="0.25">
      <c r="A50" t="s">
        <v>616</v>
      </c>
      <c r="B50" t="s">
        <v>217</v>
      </c>
      <c r="C50" t="s">
        <v>506</v>
      </c>
      <c r="D50">
        <v>2</v>
      </c>
      <c r="E50">
        <v>3</v>
      </c>
      <c r="F50">
        <v>6</v>
      </c>
      <c r="G50" t="s">
        <v>23</v>
      </c>
      <c r="H50" t="s">
        <v>617</v>
      </c>
      <c r="I50" t="s">
        <v>137</v>
      </c>
      <c r="J50" t="s">
        <v>504</v>
      </c>
      <c r="K50">
        <v>19</v>
      </c>
      <c r="L50" t="s">
        <v>46</v>
      </c>
    </row>
    <row r="51" spans="1:12" x14ac:dyDescent="0.25">
      <c r="A51" t="s">
        <v>618</v>
      </c>
      <c r="B51" t="s">
        <v>217</v>
      </c>
      <c r="C51" t="s">
        <v>513</v>
      </c>
      <c r="D51">
        <v>3</v>
      </c>
      <c r="E51">
        <v>4</v>
      </c>
      <c r="F51">
        <v>12</v>
      </c>
      <c r="G51" t="s">
        <v>23</v>
      </c>
      <c r="H51" t="s">
        <v>619</v>
      </c>
      <c r="I51" t="s">
        <v>456</v>
      </c>
      <c r="J51" t="s">
        <v>508</v>
      </c>
      <c r="K51">
        <v>20</v>
      </c>
      <c r="L51" t="s">
        <v>46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 showGridLines="0"/>
  </sheetViews>
  <sheetFormatPr defaultRowHeight="15" outlineLevelRow="0" outlineLevelCol="0" x14ac:dyDescent="55"/>
  <cols>
    <col min="1" max="1" width="14" customWidth="1"/>
    <col min="2" max="6" width="12" customWidth="1"/>
    <col min="7" max="7" width="16" customWidth="1"/>
    <col min="8" max="8" width="28" customWidth="1"/>
    <col min="9" max="9" width="12" customWidth="1"/>
    <col min="10" max="10" width="10" customWidth="1"/>
    <col min="11" max="11" width="12" customWidth="1"/>
  </cols>
  <sheetData>
    <row r="1" spans="1:11" x14ac:dyDescent="0.25">
      <c r="A1" t="s">
        <v>620</v>
      </c>
      <c r="B1" t="s">
        <v>0</v>
      </c>
      <c r="C1" t="s">
        <v>621</v>
      </c>
      <c r="D1" t="s">
        <v>17</v>
      </c>
      <c r="E1" t="s">
        <v>622</v>
      </c>
      <c r="F1" t="s">
        <v>499</v>
      </c>
      <c r="G1" t="s">
        <v>229</v>
      </c>
      <c r="H1" t="s">
        <v>623</v>
      </c>
      <c r="I1" t="s">
        <v>227</v>
      </c>
      <c r="J1" t="s">
        <v>500</v>
      </c>
      <c r="K1" t="s">
        <v>624</v>
      </c>
    </row>
    <row r="2" spans="1:11" x14ac:dyDescent="0.25">
      <c r="A2" t="s">
        <v>625</v>
      </c>
      <c r="B2" t="s">
        <v>20</v>
      </c>
      <c r="C2" t="s">
        <v>626</v>
      </c>
      <c r="D2" t="s">
        <v>32</v>
      </c>
      <c r="E2" t="s">
        <v>54</v>
      </c>
      <c r="F2" t="s">
        <v>75</v>
      </c>
      <c r="G2" t="s">
        <v>24</v>
      </c>
      <c r="H2" t="s">
        <v>627</v>
      </c>
      <c r="I2" t="s">
        <v>628</v>
      </c>
      <c r="J2">
        <v>4</v>
      </c>
      <c r="K2" t="s">
        <v>33</v>
      </c>
    </row>
    <row r="3" spans="1:11" x14ac:dyDescent="0.25">
      <c r="A3" t="s">
        <v>629</v>
      </c>
      <c r="B3" t="s">
        <v>47</v>
      </c>
      <c r="C3" t="s">
        <v>626</v>
      </c>
      <c r="D3" t="s">
        <v>45</v>
      </c>
      <c r="E3" t="s">
        <v>254</v>
      </c>
      <c r="F3" t="s">
        <v>238</v>
      </c>
      <c r="G3" t="s">
        <v>51</v>
      </c>
      <c r="H3" t="s">
        <v>630</v>
      </c>
      <c r="I3" t="s">
        <v>628</v>
      </c>
      <c r="J3">
        <v>10</v>
      </c>
      <c r="K3" t="s">
        <v>46</v>
      </c>
    </row>
    <row r="4" spans="1:11" x14ac:dyDescent="0.25">
      <c r="A4" t="s">
        <v>631</v>
      </c>
      <c r="B4" t="s">
        <v>67</v>
      </c>
      <c r="C4" t="s">
        <v>626</v>
      </c>
      <c r="D4" t="s">
        <v>78</v>
      </c>
      <c r="E4" t="s">
        <v>267</v>
      </c>
      <c r="F4" t="s">
        <v>285</v>
      </c>
      <c r="G4" t="s">
        <v>71</v>
      </c>
      <c r="H4" t="s">
        <v>632</v>
      </c>
      <c r="I4" t="s">
        <v>628</v>
      </c>
      <c r="J4">
        <v>16</v>
      </c>
      <c r="K4" t="s">
        <v>33</v>
      </c>
    </row>
    <row r="5" spans="1:11" x14ac:dyDescent="0.25">
      <c r="A5" t="s">
        <v>633</v>
      </c>
      <c r="B5" t="s">
        <v>90</v>
      </c>
      <c r="C5" t="s">
        <v>626</v>
      </c>
      <c r="D5" t="s">
        <v>32</v>
      </c>
      <c r="E5" t="s">
        <v>92</v>
      </c>
      <c r="F5" t="s">
        <v>102</v>
      </c>
      <c r="G5" t="s">
        <v>24</v>
      </c>
      <c r="H5" t="s">
        <v>634</v>
      </c>
      <c r="I5" t="s">
        <v>628</v>
      </c>
      <c r="J5">
        <v>22</v>
      </c>
      <c r="K5" t="s">
        <v>46</v>
      </c>
    </row>
    <row r="6" spans="1:11" x14ac:dyDescent="0.25">
      <c r="A6" t="s">
        <v>635</v>
      </c>
      <c r="B6" t="s">
        <v>100</v>
      </c>
      <c r="C6" t="s">
        <v>626</v>
      </c>
      <c r="D6" t="s">
        <v>45</v>
      </c>
      <c r="E6" t="s">
        <v>258</v>
      </c>
      <c r="F6" t="s">
        <v>261</v>
      </c>
      <c r="G6" t="s">
        <v>51</v>
      </c>
      <c r="H6" t="s">
        <v>636</v>
      </c>
      <c r="I6" t="s">
        <v>628</v>
      </c>
      <c r="J6">
        <v>8</v>
      </c>
      <c r="K6" t="s">
        <v>33</v>
      </c>
    </row>
    <row r="7" spans="1:11" x14ac:dyDescent="0.25">
      <c r="A7" t="s">
        <v>637</v>
      </c>
      <c r="B7" t="s">
        <v>110</v>
      </c>
      <c r="C7" t="s">
        <v>626</v>
      </c>
      <c r="D7" t="s">
        <v>78</v>
      </c>
      <c r="E7" t="s">
        <v>245</v>
      </c>
      <c r="F7" t="s">
        <v>273</v>
      </c>
      <c r="G7" t="s">
        <v>71</v>
      </c>
      <c r="H7" t="s">
        <v>638</v>
      </c>
      <c r="I7" t="s">
        <v>628</v>
      </c>
      <c r="J7">
        <v>14</v>
      </c>
      <c r="K7" t="s">
        <v>46</v>
      </c>
    </row>
    <row r="8" spans="1:11" x14ac:dyDescent="0.25">
      <c r="A8" t="s">
        <v>639</v>
      </c>
      <c r="B8" t="s">
        <v>118</v>
      </c>
      <c r="C8" t="s">
        <v>626</v>
      </c>
      <c r="D8" t="s">
        <v>32</v>
      </c>
      <c r="E8" t="s">
        <v>112</v>
      </c>
      <c r="F8" t="s">
        <v>120</v>
      </c>
      <c r="G8" t="s">
        <v>24</v>
      </c>
      <c r="H8" t="s">
        <v>640</v>
      </c>
      <c r="I8" t="s">
        <v>628</v>
      </c>
      <c r="J8">
        <v>20</v>
      </c>
      <c r="K8" t="s">
        <v>33</v>
      </c>
    </row>
    <row r="9" spans="1:11" x14ac:dyDescent="0.25">
      <c r="A9" t="s">
        <v>641</v>
      </c>
      <c r="B9" t="s">
        <v>125</v>
      </c>
      <c r="C9" t="s">
        <v>626</v>
      </c>
      <c r="D9" t="s">
        <v>45</v>
      </c>
      <c r="E9" t="s">
        <v>250</v>
      </c>
      <c r="F9" t="s">
        <v>264</v>
      </c>
      <c r="G9" t="s">
        <v>51</v>
      </c>
      <c r="H9" t="s">
        <v>642</v>
      </c>
      <c r="I9" t="s">
        <v>628</v>
      </c>
      <c r="J9">
        <v>6</v>
      </c>
      <c r="K9" t="s">
        <v>46</v>
      </c>
    </row>
    <row r="10" spans="1:11" x14ac:dyDescent="0.25">
      <c r="A10" t="s">
        <v>643</v>
      </c>
      <c r="B10" t="s">
        <v>134</v>
      </c>
      <c r="C10" t="s">
        <v>626</v>
      </c>
      <c r="D10" t="s">
        <v>78</v>
      </c>
      <c r="E10" t="s">
        <v>289</v>
      </c>
      <c r="F10" t="s">
        <v>31</v>
      </c>
      <c r="G10" t="s">
        <v>71</v>
      </c>
      <c r="H10" t="s">
        <v>644</v>
      </c>
      <c r="I10" t="s">
        <v>628</v>
      </c>
      <c r="J10">
        <v>12</v>
      </c>
      <c r="K10" t="s">
        <v>33</v>
      </c>
    </row>
    <row r="11" spans="1:11" x14ac:dyDescent="0.25">
      <c r="A11" t="s">
        <v>645</v>
      </c>
      <c r="B11" t="s">
        <v>144</v>
      </c>
      <c r="C11" t="s">
        <v>626</v>
      </c>
      <c r="D11" t="s">
        <v>32</v>
      </c>
      <c r="E11" t="s">
        <v>127</v>
      </c>
      <c r="F11" t="s">
        <v>136</v>
      </c>
      <c r="G11" t="s">
        <v>24</v>
      </c>
      <c r="H11" t="s">
        <v>646</v>
      </c>
      <c r="I11" t="s">
        <v>628</v>
      </c>
      <c r="J11">
        <v>18</v>
      </c>
      <c r="K11" t="s">
        <v>46</v>
      </c>
    </row>
    <row r="12" spans="1:11" x14ac:dyDescent="0.25">
      <c r="A12" t="s">
        <v>647</v>
      </c>
      <c r="B12" t="s">
        <v>154</v>
      </c>
      <c r="C12" t="s">
        <v>626</v>
      </c>
      <c r="D12" t="s">
        <v>45</v>
      </c>
      <c r="E12" t="s">
        <v>283</v>
      </c>
      <c r="F12" t="s">
        <v>299</v>
      </c>
      <c r="G12" t="s">
        <v>51</v>
      </c>
      <c r="H12" t="s">
        <v>648</v>
      </c>
      <c r="I12" t="s">
        <v>628</v>
      </c>
      <c r="J12">
        <v>4</v>
      </c>
      <c r="K12" t="s">
        <v>33</v>
      </c>
    </row>
    <row r="13" spans="1:11" x14ac:dyDescent="0.25">
      <c r="A13" t="s">
        <v>649</v>
      </c>
      <c r="B13" t="s">
        <v>161</v>
      </c>
      <c r="C13" t="s">
        <v>626</v>
      </c>
      <c r="D13" t="s">
        <v>78</v>
      </c>
      <c r="E13" t="s">
        <v>43</v>
      </c>
      <c r="F13" t="s">
        <v>329</v>
      </c>
      <c r="G13" t="s">
        <v>71</v>
      </c>
      <c r="H13" t="s">
        <v>650</v>
      </c>
      <c r="I13" t="s">
        <v>628</v>
      </c>
      <c r="J13">
        <v>10</v>
      </c>
      <c r="K13" t="s">
        <v>46</v>
      </c>
    </row>
    <row r="14" spans="1:11" x14ac:dyDescent="0.25">
      <c r="A14" t="s">
        <v>651</v>
      </c>
      <c r="B14" t="s">
        <v>168</v>
      </c>
      <c r="C14" t="s">
        <v>626</v>
      </c>
      <c r="D14" t="s">
        <v>32</v>
      </c>
      <c r="E14" t="s">
        <v>146</v>
      </c>
      <c r="F14" t="s">
        <v>65</v>
      </c>
      <c r="G14" t="s">
        <v>24</v>
      </c>
      <c r="H14" t="s">
        <v>652</v>
      </c>
      <c r="I14" t="s">
        <v>628</v>
      </c>
      <c r="J14">
        <v>16</v>
      </c>
      <c r="K14" t="s">
        <v>33</v>
      </c>
    </row>
    <row r="15" spans="1:11" x14ac:dyDescent="0.25">
      <c r="A15" t="s">
        <v>653</v>
      </c>
      <c r="B15" t="s">
        <v>177</v>
      </c>
      <c r="C15" t="s">
        <v>626</v>
      </c>
      <c r="D15" t="s">
        <v>45</v>
      </c>
      <c r="E15" t="s">
        <v>311</v>
      </c>
      <c r="F15" t="s">
        <v>324</v>
      </c>
      <c r="G15" t="s">
        <v>51</v>
      </c>
      <c r="H15" t="s">
        <v>654</v>
      </c>
      <c r="I15" t="s">
        <v>628</v>
      </c>
      <c r="J15">
        <v>22</v>
      </c>
      <c r="K15" t="s">
        <v>46</v>
      </c>
    </row>
    <row r="16" spans="1:11" x14ac:dyDescent="0.25">
      <c r="A16" t="s">
        <v>655</v>
      </c>
      <c r="B16" t="s">
        <v>186</v>
      </c>
      <c r="C16" t="s">
        <v>626</v>
      </c>
      <c r="D16" t="s">
        <v>78</v>
      </c>
      <c r="E16" t="s">
        <v>342</v>
      </c>
      <c r="F16" t="s">
        <v>355</v>
      </c>
      <c r="G16" t="s">
        <v>71</v>
      </c>
      <c r="H16" t="s">
        <v>656</v>
      </c>
      <c r="I16" t="s">
        <v>628</v>
      </c>
      <c r="J16">
        <v>8</v>
      </c>
      <c r="K16" t="s">
        <v>33</v>
      </c>
    </row>
    <row r="17" spans="1:11" x14ac:dyDescent="0.25">
      <c r="A17" t="s">
        <v>657</v>
      </c>
      <c r="B17" t="s">
        <v>196</v>
      </c>
      <c r="C17" t="s">
        <v>626</v>
      </c>
      <c r="D17" t="s">
        <v>32</v>
      </c>
      <c r="E17" t="s">
        <v>77</v>
      </c>
      <c r="F17" t="s">
        <v>170</v>
      </c>
      <c r="G17" t="s">
        <v>24</v>
      </c>
      <c r="H17" t="s">
        <v>658</v>
      </c>
      <c r="I17" t="s">
        <v>628</v>
      </c>
      <c r="J17">
        <v>14</v>
      </c>
      <c r="K17" t="s">
        <v>46</v>
      </c>
    </row>
    <row r="18" spans="1:11" x14ac:dyDescent="0.25">
      <c r="A18" t="s">
        <v>659</v>
      </c>
      <c r="B18" t="s">
        <v>203</v>
      </c>
      <c r="C18" t="s">
        <v>626</v>
      </c>
      <c r="D18" t="s">
        <v>45</v>
      </c>
      <c r="E18" t="s">
        <v>88</v>
      </c>
      <c r="F18" t="s">
        <v>350</v>
      </c>
      <c r="G18" t="s">
        <v>51</v>
      </c>
      <c r="H18" t="s">
        <v>660</v>
      </c>
      <c r="I18" t="s">
        <v>628</v>
      </c>
      <c r="J18">
        <v>20</v>
      </c>
      <c r="K18" t="s">
        <v>33</v>
      </c>
    </row>
    <row r="19" spans="1:11" x14ac:dyDescent="0.25">
      <c r="A19" t="s">
        <v>661</v>
      </c>
      <c r="B19" t="s">
        <v>210</v>
      </c>
      <c r="C19" t="s">
        <v>626</v>
      </c>
      <c r="D19" t="s">
        <v>78</v>
      </c>
      <c r="E19" t="s">
        <v>368</v>
      </c>
      <c r="F19" t="s">
        <v>98</v>
      </c>
      <c r="G19" t="s">
        <v>71</v>
      </c>
      <c r="H19" t="s">
        <v>662</v>
      </c>
      <c r="I19" t="s">
        <v>628</v>
      </c>
      <c r="J19">
        <v>6</v>
      </c>
      <c r="K19" t="s">
        <v>46</v>
      </c>
    </row>
    <row r="20" spans="1:11" x14ac:dyDescent="0.25">
      <c r="A20" t="s">
        <v>663</v>
      </c>
      <c r="B20" t="s">
        <v>217</v>
      </c>
      <c r="C20" t="s">
        <v>626</v>
      </c>
      <c r="D20" t="s">
        <v>32</v>
      </c>
      <c r="E20" t="s">
        <v>179</v>
      </c>
      <c r="F20" t="s">
        <v>188</v>
      </c>
      <c r="G20" t="s">
        <v>24</v>
      </c>
      <c r="H20" t="s">
        <v>664</v>
      </c>
      <c r="I20" t="s">
        <v>628</v>
      </c>
      <c r="J20">
        <v>12</v>
      </c>
      <c r="K20" t="s">
        <v>33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 showGridLines="0"/>
  </sheetViews>
  <sheetFormatPr defaultRowHeight="15" outlineLevelRow="0" outlineLevelCol="0" x14ac:dyDescent="55"/>
  <cols>
    <col min="1" max="1" width="16" customWidth="1"/>
    <col min="2" max="2" width="12" customWidth="1"/>
    <col min="3" max="4" width="14" customWidth="1"/>
    <col min="5" max="5" width="12" customWidth="1"/>
    <col min="6" max="6" width="10" customWidth="1"/>
    <col min="7" max="7" width="12" customWidth="1"/>
    <col min="8" max="8" width="14" customWidth="1"/>
    <col min="9" max="10" width="16" customWidth="1"/>
    <col min="11" max="11" width="12" customWidth="1"/>
  </cols>
  <sheetData>
    <row r="1" spans="1:11" x14ac:dyDescent="0.25">
      <c r="A1" t="s">
        <v>665</v>
      </c>
      <c r="B1" t="s">
        <v>0</v>
      </c>
      <c r="C1" t="s">
        <v>666</v>
      </c>
      <c r="D1" t="s">
        <v>667</v>
      </c>
      <c r="E1" t="s">
        <v>668</v>
      </c>
      <c r="F1" t="s">
        <v>669</v>
      </c>
      <c r="G1" t="s">
        <v>670</v>
      </c>
      <c r="H1" t="s">
        <v>671</v>
      </c>
      <c r="I1" t="s">
        <v>672</v>
      </c>
      <c r="J1" t="s">
        <v>673</v>
      </c>
      <c r="K1" t="s">
        <v>674</v>
      </c>
    </row>
    <row r="2" spans="1:11" x14ac:dyDescent="0.25">
      <c r="A2" t="s">
        <v>675</v>
      </c>
      <c r="B2" t="s">
        <v>20</v>
      </c>
      <c r="C2" t="s">
        <v>676</v>
      </c>
      <c r="D2">
        <v>120</v>
      </c>
      <c r="E2">
        <v>80</v>
      </c>
      <c r="F2">
        <v>0.16</v>
      </c>
      <c r="G2">
        <v>9</v>
      </c>
      <c r="H2" t="s">
        <v>677</v>
      </c>
      <c r="I2" t="s">
        <v>23</v>
      </c>
      <c r="J2" t="s">
        <v>32</v>
      </c>
      <c r="K2" t="s">
        <v>678</v>
      </c>
    </row>
    <row r="3" spans="1:11" x14ac:dyDescent="0.25">
      <c r="A3" t="s">
        <v>679</v>
      </c>
      <c r="B3" t="s">
        <v>34</v>
      </c>
      <c r="C3" t="s">
        <v>252</v>
      </c>
      <c r="D3">
        <v>134</v>
      </c>
      <c r="E3">
        <v>90</v>
      </c>
      <c r="F3">
        <v>0.17</v>
      </c>
      <c r="G3">
        <v>10</v>
      </c>
      <c r="H3" t="s">
        <v>39</v>
      </c>
      <c r="I3" t="s">
        <v>37</v>
      </c>
      <c r="J3" t="s">
        <v>45</v>
      </c>
      <c r="K3" t="s">
        <v>246</v>
      </c>
    </row>
    <row r="4" spans="1:11" x14ac:dyDescent="0.25">
      <c r="A4" t="s">
        <v>680</v>
      </c>
      <c r="B4" t="s">
        <v>47</v>
      </c>
      <c r="C4" t="s">
        <v>676</v>
      </c>
      <c r="D4">
        <v>148</v>
      </c>
      <c r="E4">
        <v>100</v>
      </c>
      <c r="F4">
        <v>0.18</v>
      </c>
      <c r="G4">
        <v>11</v>
      </c>
      <c r="H4" t="s">
        <v>681</v>
      </c>
      <c r="I4" t="s">
        <v>50</v>
      </c>
      <c r="J4" t="s">
        <v>78</v>
      </c>
      <c r="K4" t="s">
        <v>246</v>
      </c>
    </row>
    <row r="5" spans="1:11" x14ac:dyDescent="0.25">
      <c r="A5" t="s">
        <v>682</v>
      </c>
      <c r="B5" t="s">
        <v>56</v>
      </c>
      <c r="C5" t="s">
        <v>683</v>
      </c>
      <c r="D5">
        <v>162</v>
      </c>
      <c r="E5">
        <v>110</v>
      </c>
      <c r="F5">
        <v>0.19</v>
      </c>
      <c r="G5">
        <v>12</v>
      </c>
      <c r="H5" t="s">
        <v>684</v>
      </c>
      <c r="I5" t="s">
        <v>59</v>
      </c>
      <c r="J5" t="s">
        <v>32</v>
      </c>
      <c r="K5" t="s">
        <v>267</v>
      </c>
    </row>
    <row r="6" spans="1:11" x14ac:dyDescent="0.25">
      <c r="A6" t="s">
        <v>685</v>
      </c>
      <c r="B6" t="s">
        <v>67</v>
      </c>
      <c r="C6" t="s">
        <v>683</v>
      </c>
      <c r="D6">
        <v>176</v>
      </c>
      <c r="E6">
        <v>120</v>
      </c>
      <c r="F6">
        <v>0.2</v>
      </c>
      <c r="G6">
        <v>13</v>
      </c>
      <c r="H6" t="s">
        <v>677</v>
      </c>
      <c r="I6" t="s">
        <v>70</v>
      </c>
      <c r="J6" t="s">
        <v>45</v>
      </c>
      <c r="K6" t="s">
        <v>246</v>
      </c>
    </row>
    <row r="7" spans="1:11" x14ac:dyDescent="0.25">
      <c r="A7" t="s">
        <v>686</v>
      </c>
      <c r="B7" t="s">
        <v>79</v>
      </c>
      <c r="C7" t="s">
        <v>676</v>
      </c>
      <c r="D7">
        <v>190</v>
      </c>
      <c r="E7">
        <v>130</v>
      </c>
      <c r="F7">
        <v>0.21000000000000002</v>
      </c>
      <c r="G7">
        <v>14</v>
      </c>
      <c r="H7" t="s">
        <v>39</v>
      </c>
      <c r="I7" t="s">
        <v>82</v>
      </c>
      <c r="J7" t="s">
        <v>78</v>
      </c>
      <c r="K7" t="s">
        <v>246</v>
      </c>
    </row>
    <row r="8" spans="1:11" x14ac:dyDescent="0.25">
      <c r="A8" t="s">
        <v>687</v>
      </c>
      <c r="B8" t="s">
        <v>90</v>
      </c>
      <c r="C8" t="s">
        <v>252</v>
      </c>
      <c r="D8">
        <v>204</v>
      </c>
      <c r="E8">
        <v>140</v>
      </c>
      <c r="F8">
        <v>0.16</v>
      </c>
      <c r="G8">
        <v>15</v>
      </c>
      <c r="H8" t="s">
        <v>681</v>
      </c>
      <c r="I8" t="s">
        <v>23</v>
      </c>
      <c r="J8" t="s">
        <v>32</v>
      </c>
      <c r="K8" t="s">
        <v>293</v>
      </c>
    </row>
    <row r="9" spans="1:11" x14ac:dyDescent="0.25">
      <c r="A9" t="s">
        <v>688</v>
      </c>
      <c r="B9" t="s">
        <v>95</v>
      </c>
      <c r="C9" t="s">
        <v>676</v>
      </c>
      <c r="D9">
        <v>218</v>
      </c>
      <c r="E9">
        <v>150</v>
      </c>
      <c r="F9">
        <v>0.17</v>
      </c>
      <c r="G9">
        <v>16</v>
      </c>
      <c r="H9" t="s">
        <v>684</v>
      </c>
      <c r="I9" t="s">
        <v>37</v>
      </c>
      <c r="J9" t="s">
        <v>45</v>
      </c>
      <c r="K9" t="s">
        <v>246</v>
      </c>
    </row>
    <row r="10" spans="1:11" x14ac:dyDescent="0.25">
      <c r="A10" t="s">
        <v>689</v>
      </c>
      <c r="B10" t="s">
        <v>100</v>
      </c>
      <c r="C10" t="s">
        <v>683</v>
      </c>
      <c r="D10">
        <v>232</v>
      </c>
      <c r="E10">
        <v>160</v>
      </c>
      <c r="F10">
        <v>0.18</v>
      </c>
      <c r="G10">
        <v>17</v>
      </c>
      <c r="H10" t="s">
        <v>677</v>
      </c>
      <c r="I10" t="s">
        <v>50</v>
      </c>
      <c r="J10" t="s">
        <v>78</v>
      </c>
      <c r="K10" t="s">
        <v>246</v>
      </c>
    </row>
    <row r="11" spans="1:11" x14ac:dyDescent="0.25">
      <c r="A11" t="s">
        <v>690</v>
      </c>
      <c r="B11" t="s">
        <v>105</v>
      </c>
      <c r="C11" t="s">
        <v>683</v>
      </c>
      <c r="D11">
        <v>246</v>
      </c>
      <c r="E11">
        <v>170</v>
      </c>
      <c r="F11">
        <v>0.19</v>
      </c>
      <c r="G11">
        <v>9</v>
      </c>
      <c r="H11" t="s">
        <v>39</v>
      </c>
      <c r="I11" t="s">
        <v>59</v>
      </c>
      <c r="J11" t="s">
        <v>32</v>
      </c>
      <c r="K11" t="s">
        <v>273</v>
      </c>
    </row>
    <row r="12" spans="1:11" x14ac:dyDescent="0.25">
      <c r="A12" t="s">
        <v>691</v>
      </c>
      <c r="B12" t="s">
        <v>110</v>
      </c>
      <c r="C12" t="s">
        <v>676</v>
      </c>
      <c r="D12">
        <v>260</v>
      </c>
      <c r="E12">
        <v>180</v>
      </c>
      <c r="F12">
        <v>0.2</v>
      </c>
      <c r="G12">
        <v>10</v>
      </c>
      <c r="H12" t="s">
        <v>681</v>
      </c>
      <c r="I12" t="s">
        <v>70</v>
      </c>
      <c r="J12" t="s">
        <v>45</v>
      </c>
      <c r="K12" t="s">
        <v>246</v>
      </c>
    </row>
    <row r="13" spans="1:11" x14ac:dyDescent="0.25">
      <c r="A13" t="s">
        <v>692</v>
      </c>
      <c r="B13" t="s">
        <v>114</v>
      </c>
      <c r="C13" t="s">
        <v>252</v>
      </c>
      <c r="D13">
        <v>274</v>
      </c>
      <c r="E13">
        <v>190</v>
      </c>
      <c r="F13">
        <v>0.21000000000000002</v>
      </c>
      <c r="G13">
        <v>11</v>
      </c>
      <c r="H13" t="s">
        <v>684</v>
      </c>
      <c r="I13" t="s">
        <v>82</v>
      </c>
      <c r="J13" t="s">
        <v>78</v>
      </c>
      <c r="K13" t="s">
        <v>246</v>
      </c>
    </row>
    <row r="14" spans="1:11" x14ac:dyDescent="0.25">
      <c r="A14" t="s">
        <v>693</v>
      </c>
      <c r="B14" t="s">
        <v>118</v>
      </c>
      <c r="C14" t="s">
        <v>676</v>
      </c>
      <c r="D14">
        <v>288</v>
      </c>
      <c r="E14">
        <v>200</v>
      </c>
      <c r="F14">
        <v>0.16</v>
      </c>
      <c r="G14">
        <v>12</v>
      </c>
      <c r="H14" t="s">
        <v>677</v>
      </c>
      <c r="I14" t="s">
        <v>23</v>
      </c>
      <c r="J14" t="s">
        <v>32</v>
      </c>
      <c r="K14" t="s">
        <v>297</v>
      </c>
    </row>
    <row r="15" spans="1:11" x14ac:dyDescent="0.25">
      <c r="A15" t="s">
        <v>694</v>
      </c>
      <c r="B15" t="s">
        <v>121</v>
      </c>
      <c r="C15" t="s">
        <v>683</v>
      </c>
      <c r="D15">
        <v>302</v>
      </c>
      <c r="E15">
        <v>210</v>
      </c>
      <c r="F15">
        <v>0.17</v>
      </c>
      <c r="G15">
        <v>13</v>
      </c>
      <c r="H15" t="s">
        <v>39</v>
      </c>
      <c r="I15" t="s">
        <v>37</v>
      </c>
      <c r="J15" t="s">
        <v>45</v>
      </c>
      <c r="K15" t="s">
        <v>246</v>
      </c>
    </row>
    <row r="16" spans="1:11" x14ac:dyDescent="0.25">
      <c r="A16" t="s">
        <v>695</v>
      </c>
      <c r="B16" t="s">
        <v>125</v>
      </c>
      <c r="C16" t="s">
        <v>683</v>
      </c>
      <c r="D16">
        <v>316</v>
      </c>
      <c r="E16">
        <v>220</v>
      </c>
      <c r="F16">
        <v>0.18</v>
      </c>
      <c r="G16">
        <v>14</v>
      </c>
      <c r="H16" t="s">
        <v>681</v>
      </c>
      <c r="I16" t="s">
        <v>50</v>
      </c>
      <c r="J16" t="s">
        <v>78</v>
      </c>
      <c r="K16" t="s">
        <v>246</v>
      </c>
    </row>
    <row r="17" spans="1:11" x14ac:dyDescent="0.25">
      <c r="A17" t="s">
        <v>696</v>
      </c>
      <c r="B17" t="s">
        <v>130</v>
      </c>
      <c r="C17" t="s">
        <v>676</v>
      </c>
      <c r="D17">
        <v>330</v>
      </c>
      <c r="E17">
        <v>230</v>
      </c>
      <c r="F17">
        <v>0.19</v>
      </c>
      <c r="G17">
        <v>15</v>
      </c>
      <c r="H17" t="s">
        <v>684</v>
      </c>
      <c r="I17" t="s">
        <v>59</v>
      </c>
      <c r="J17" t="s">
        <v>32</v>
      </c>
      <c r="K17" t="s">
        <v>43</v>
      </c>
    </row>
    <row r="18" spans="1:11" x14ac:dyDescent="0.25">
      <c r="A18" t="s">
        <v>697</v>
      </c>
      <c r="B18" t="s">
        <v>134</v>
      </c>
      <c r="C18" t="s">
        <v>252</v>
      </c>
      <c r="D18">
        <v>344</v>
      </c>
      <c r="E18">
        <v>240</v>
      </c>
      <c r="F18">
        <v>0.2</v>
      </c>
      <c r="G18">
        <v>16</v>
      </c>
      <c r="H18" t="s">
        <v>677</v>
      </c>
      <c r="I18" t="s">
        <v>70</v>
      </c>
      <c r="J18" t="s">
        <v>45</v>
      </c>
      <c r="K18" t="s">
        <v>246</v>
      </c>
    </row>
    <row r="19" spans="1:11" x14ac:dyDescent="0.25">
      <c r="A19" t="s">
        <v>698</v>
      </c>
      <c r="B19" t="s">
        <v>139</v>
      </c>
      <c r="C19" t="s">
        <v>676</v>
      </c>
      <c r="D19">
        <v>358</v>
      </c>
      <c r="E19">
        <v>250</v>
      </c>
      <c r="F19">
        <v>0.21000000000000002</v>
      </c>
      <c r="G19">
        <v>17</v>
      </c>
      <c r="H19" t="s">
        <v>39</v>
      </c>
      <c r="I19" t="s">
        <v>82</v>
      </c>
      <c r="J19" t="s">
        <v>78</v>
      </c>
      <c r="K19" t="s">
        <v>246</v>
      </c>
    </row>
    <row r="20" spans="1:11" x14ac:dyDescent="0.25">
      <c r="A20" t="s">
        <v>699</v>
      </c>
      <c r="B20" t="s">
        <v>144</v>
      </c>
      <c r="C20" t="s">
        <v>683</v>
      </c>
      <c r="D20">
        <v>372</v>
      </c>
      <c r="E20">
        <v>260</v>
      </c>
      <c r="F20">
        <v>0.16</v>
      </c>
      <c r="G20">
        <v>9</v>
      </c>
      <c r="H20" t="s">
        <v>681</v>
      </c>
      <c r="I20" t="s">
        <v>23</v>
      </c>
      <c r="J20" t="s">
        <v>32</v>
      </c>
      <c r="K20" t="s">
        <v>336</v>
      </c>
    </row>
    <row r="21" spans="1:11" x14ac:dyDescent="0.25">
      <c r="A21" t="s">
        <v>700</v>
      </c>
      <c r="B21" t="s">
        <v>149</v>
      </c>
      <c r="C21" t="s">
        <v>683</v>
      </c>
      <c r="D21">
        <v>386</v>
      </c>
      <c r="E21">
        <v>270</v>
      </c>
      <c r="F21">
        <v>0.17</v>
      </c>
      <c r="G21">
        <v>10</v>
      </c>
      <c r="H21" t="s">
        <v>684</v>
      </c>
      <c r="I21" t="s">
        <v>37</v>
      </c>
      <c r="J21" t="s">
        <v>45</v>
      </c>
      <c r="K21" t="s">
        <v>246</v>
      </c>
    </row>
    <row r="22" spans="1:11" x14ac:dyDescent="0.25">
      <c r="A22" t="s">
        <v>701</v>
      </c>
      <c r="B22" t="s">
        <v>154</v>
      </c>
      <c r="C22" t="s">
        <v>676</v>
      </c>
      <c r="D22">
        <v>400</v>
      </c>
      <c r="E22">
        <v>280</v>
      </c>
      <c r="F22">
        <v>0.18</v>
      </c>
      <c r="G22">
        <v>11</v>
      </c>
      <c r="H22" t="s">
        <v>677</v>
      </c>
      <c r="I22" t="s">
        <v>50</v>
      </c>
      <c r="J22" t="s">
        <v>78</v>
      </c>
      <c r="K22" t="s">
        <v>246</v>
      </c>
    </row>
    <row r="23" spans="1:11" x14ac:dyDescent="0.25">
      <c r="A23" t="s">
        <v>702</v>
      </c>
      <c r="B23" t="s">
        <v>157</v>
      </c>
      <c r="C23" t="s">
        <v>252</v>
      </c>
      <c r="D23">
        <v>414</v>
      </c>
      <c r="E23">
        <v>290</v>
      </c>
      <c r="F23">
        <v>0.19</v>
      </c>
      <c r="G23">
        <v>12</v>
      </c>
      <c r="H23" t="s">
        <v>39</v>
      </c>
      <c r="I23" t="s">
        <v>59</v>
      </c>
      <c r="J23" t="s">
        <v>32</v>
      </c>
      <c r="K23" t="s">
        <v>355</v>
      </c>
    </row>
    <row r="24" spans="1:11" x14ac:dyDescent="0.25">
      <c r="A24" t="s">
        <v>703</v>
      </c>
      <c r="B24" t="s">
        <v>161</v>
      </c>
      <c r="C24" t="s">
        <v>676</v>
      </c>
      <c r="D24">
        <v>428</v>
      </c>
      <c r="E24">
        <v>300</v>
      </c>
      <c r="F24">
        <v>0.2</v>
      </c>
      <c r="G24">
        <v>13</v>
      </c>
      <c r="H24" t="s">
        <v>681</v>
      </c>
      <c r="I24" t="s">
        <v>70</v>
      </c>
      <c r="J24" t="s">
        <v>45</v>
      </c>
      <c r="K24" t="s">
        <v>246</v>
      </c>
    </row>
    <row r="25" spans="1:11" x14ac:dyDescent="0.25">
      <c r="A25" t="s">
        <v>704</v>
      </c>
      <c r="B25" t="s">
        <v>164</v>
      </c>
      <c r="C25" t="s">
        <v>683</v>
      </c>
      <c r="D25">
        <v>442</v>
      </c>
      <c r="E25">
        <v>310</v>
      </c>
      <c r="F25">
        <v>0.21000000000000002</v>
      </c>
      <c r="G25">
        <v>14</v>
      </c>
      <c r="H25" t="s">
        <v>684</v>
      </c>
      <c r="I25" t="s">
        <v>82</v>
      </c>
      <c r="J25" t="s">
        <v>78</v>
      </c>
      <c r="K25" t="s">
        <v>246</v>
      </c>
    </row>
    <row r="26" spans="1:11" x14ac:dyDescent="0.25">
      <c r="A26" t="s">
        <v>705</v>
      </c>
      <c r="B26" t="s">
        <v>168</v>
      </c>
      <c r="C26" t="s">
        <v>683</v>
      </c>
      <c r="D26">
        <v>456</v>
      </c>
      <c r="E26">
        <v>320</v>
      </c>
      <c r="F26">
        <v>0.16</v>
      </c>
      <c r="G26">
        <v>15</v>
      </c>
      <c r="H26" t="s">
        <v>677</v>
      </c>
      <c r="I26" t="s">
        <v>23</v>
      </c>
      <c r="J26" t="s">
        <v>32</v>
      </c>
      <c r="K26" t="s">
        <v>94</v>
      </c>
    </row>
    <row r="27" spans="1:11" x14ac:dyDescent="0.25">
      <c r="A27" t="s">
        <v>706</v>
      </c>
      <c r="B27" t="s">
        <v>173</v>
      </c>
      <c r="C27" t="s">
        <v>676</v>
      </c>
      <c r="D27">
        <v>470</v>
      </c>
      <c r="E27">
        <v>330</v>
      </c>
      <c r="F27">
        <v>0.17</v>
      </c>
      <c r="G27">
        <v>16</v>
      </c>
      <c r="H27" t="s">
        <v>39</v>
      </c>
      <c r="I27" t="s">
        <v>37</v>
      </c>
      <c r="J27" t="s">
        <v>45</v>
      </c>
      <c r="K27" t="s">
        <v>246</v>
      </c>
    </row>
    <row r="28" spans="1:11" x14ac:dyDescent="0.25">
      <c r="A28" t="s">
        <v>707</v>
      </c>
      <c r="B28" t="s">
        <v>177</v>
      </c>
      <c r="C28" t="s">
        <v>252</v>
      </c>
      <c r="D28">
        <v>484</v>
      </c>
      <c r="E28">
        <v>340</v>
      </c>
      <c r="F28">
        <v>0.18</v>
      </c>
      <c r="G28">
        <v>17</v>
      </c>
      <c r="H28" t="s">
        <v>681</v>
      </c>
      <c r="I28" t="s">
        <v>50</v>
      </c>
      <c r="J28" t="s">
        <v>78</v>
      </c>
      <c r="K28" t="s">
        <v>246</v>
      </c>
    </row>
    <row r="29" spans="1:11" x14ac:dyDescent="0.25">
      <c r="A29" t="s">
        <v>708</v>
      </c>
      <c r="B29" t="s">
        <v>181</v>
      </c>
      <c r="C29" t="s">
        <v>676</v>
      </c>
      <c r="D29">
        <v>498</v>
      </c>
      <c r="E29">
        <v>350</v>
      </c>
      <c r="F29">
        <v>0.19</v>
      </c>
      <c r="G29">
        <v>9</v>
      </c>
      <c r="H29" t="s">
        <v>684</v>
      </c>
      <c r="I29" t="s">
        <v>59</v>
      </c>
      <c r="J29" t="s">
        <v>32</v>
      </c>
      <c r="K29" t="s">
        <v>391</v>
      </c>
    </row>
    <row r="30" spans="1:11" x14ac:dyDescent="0.25">
      <c r="A30" t="s">
        <v>709</v>
      </c>
      <c r="B30" t="s">
        <v>186</v>
      </c>
      <c r="C30" t="s">
        <v>683</v>
      </c>
      <c r="D30">
        <v>512</v>
      </c>
      <c r="E30">
        <v>360</v>
      </c>
      <c r="F30">
        <v>0.2</v>
      </c>
      <c r="G30">
        <v>10</v>
      </c>
      <c r="H30" t="s">
        <v>677</v>
      </c>
      <c r="I30" t="s">
        <v>70</v>
      </c>
      <c r="J30" t="s">
        <v>45</v>
      </c>
      <c r="K30" t="s">
        <v>246</v>
      </c>
    </row>
    <row r="31" spans="1:11" x14ac:dyDescent="0.25">
      <c r="A31" t="s">
        <v>710</v>
      </c>
      <c r="B31" t="s">
        <v>191</v>
      </c>
      <c r="C31" t="s">
        <v>683</v>
      </c>
      <c r="D31">
        <v>526</v>
      </c>
      <c r="E31">
        <v>370</v>
      </c>
      <c r="F31">
        <v>0.21000000000000002</v>
      </c>
      <c r="G31">
        <v>11</v>
      </c>
      <c r="H31" t="s">
        <v>39</v>
      </c>
      <c r="I31" t="s">
        <v>82</v>
      </c>
      <c r="J31" t="s">
        <v>78</v>
      </c>
      <c r="K31" t="s">
        <v>246</v>
      </c>
    </row>
    <row r="32" spans="1:11" x14ac:dyDescent="0.25">
      <c r="A32" t="s">
        <v>711</v>
      </c>
      <c r="B32" t="s">
        <v>196</v>
      </c>
      <c r="C32" t="s">
        <v>676</v>
      </c>
      <c r="D32">
        <v>540</v>
      </c>
      <c r="E32">
        <v>380</v>
      </c>
      <c r="F32">
        <v>0.16</v>
      </c>
      <c r="G32">
        <v>12</v>
      </c>
      <c r="H32" t="s">
        <v>681</v>
      </c>
      <c r="I32" t="s">
        <v>23</v>
      </c>
      <c r="J32" t="s">
        <v>32</v>
      </c>
      <c r="K32" t="s">
        <v>128</v>
      </c>
    </row>
    <row r="33" spans="1:11" x14ac:dyDescent="0.25">
      <c r="A33" t="s">
        <v>712</v>
      </c>
      <c r="B33" t="s">
        <v>199</v>
      </c>
      <c r="C33" t="s">
        <v>252</v>
      </c>
      <c r="D33">
        <v>554</v>
      </c>
      <c r="E33">
        <v>390</v>
      </c>
      <c r="F33">
        <v>0.17</v>
      </c>
      <c r="G33">
        <v>13</v>
      </c>
      <c r="H33" t="s">
        <v>684</v>
      </c>
      <c r="I33" t="s">
        <v>37</v>
      </c>
      <c r="J33" t="s">
        <v>45</v>
      </c>
      <c r="K33" t="s">
        <v>246</v>
      </c>
    </row>
    <row r="34" spans="1:11" x14ac:dyDescent="0.25">
      <c r="A34" t="s">
        <v>713</v>
      </c>
      <c r="B34" t="s">
        <v>203</v>
      </c>
      <c r="C34" t="s">
        <v>676</v>
      </c>
      <c r="D34">
        <v>568</v>
      </c>
      <c r="E34">
        <v>400</v>
      </c>
      <c r="F34">
        <v>0.18</v>
      </c>
      <c r="G34">
        <v>14</v>
      </c>
      <c r="H34" t="s">
        <v>677</v>
      </c>
      <c r="I34" t="s">
        <v>50</v>
      </c>
      <c r="J34" t="s">
        <v>78</v>
      </c>
      <c r="K34" t="s">
        <v>246</v>
      </c>
    </row>
    <row r="35" spans="1:11" x14ac:dyDescent="0.25">
      <c r="A35" t="s">
        <v>714</v>
      </c>
      <c r="B35" t="s">
        <v>207</v>
      </c>
      <c r="C35" t="s">
        <v>683</v>
      </c>
      <c r="D35">
        <v>582</v>
      </c>
      <c r="E35">
        <v>410</v>
      </c>
      <c r="F35">
        <v>0.19</v>
      </c>
      <c r="G35">
        <v>15</v>
      </c>
      <c r="H35" t="s">
        <v>39</v>
      </c>
      <c r="I35" t="s">
        <v>59</v>
      </c>
      <c r="J35" t="s">
        <v>32</v>
      </c>
      <c r="K35" t="s">
        <v>430</v>
      </c>
    </row>
    <row r="36" spans="1:11" x14ac:dyDescent="0.25">
      <c r="A36" t="s">
        <v>715</v>
      </c>
      <c r="B36" t="s">
        <v>210</v>
      </c>
      <c r="C36" t="s">
        <v>683</v>
      </c>
      <c r="D36">
        <v>596</v>
      </c>
      <c r="E36">
        <v>420</v>
      </c>
      <c r="F36">
        <v>0.2</v>
      </c>
      <c r="G36">
        <v>16</v>
      </c>
      <c r="H36" t="s">
        <v>681</v>
      </c>
      <c r="I36" t="s">
        <v>70</v>
      </c>
      <c r="J36" t="s">
        <v>45</v>
      </c>
      <c r="K36" t="s">
        <v>246</v>
      </c>
    </row>
    <row r="37" spans="1:11" x14ac:dyDescent="0.25">
      <c r="A37" t="s">
        <v>716</v>
      </c>
      <c r="B37" t="s">
        <v>214</v>
      </c>
      <c r="C37" t="s">
        <v>676</v>
      </c>
      <c r="D37">
        <v>610</v>
      </c>
      <c r="E37">
        <v>430</v>
      </c>
      <c r="F37">
        <v>0.21000000000000002</v>
      </c>
      <c r="G37">
        <v>17</v>
      </c>
      <c r="H37" t="s">
        <v>684</v>
      </c>
      <c r="I37" t="s">
        <v>82</v>
      </c>
      <c r="J37" t="s">
        <v>78</v>
      </c>
      <c r="K37" t="s">
        <v>246</v>
      </c>
    </row>
    <row r="38" spans="1:11" x14ac:dyDescent="0.25">
      <c r="A38" t="s">
        <v>717</v>
      </c>
      <c r="B38" t="s">
        <v>217</v>
      </c>
      <c r="C38" t="s">
        <v>252</v>
      </c>
      <c r="D38">
        <v>624</v>
      </c>
      <c r="E38">
        <v>440</v>
      </c>
      <c r="F38">
        <v>0.16</v>
      </c>
      <c r="G38">
        <v>9</v>
      </c>
      <c r="H38" t="s">
        <v>677</v>
      </c>
      <c r="I38" t="s">
        <v>23</v>
      </c>
      <c r="J38" t="s">
        <v>32</v>
      </c>
      <c r="K38" t="s">
        <v>148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2"/>
  <sheetViews>
    <sheetView workbookViewId="0" showGridLines="0"/>
  </sheetViews>
  <sheetFormatPr defaultRowHeight="15" outlineLevelRow="0" outlineLevelCol="0" x14ac:dyDescent="55"/>
  <cols>
    <col min="1" max="1" width="16" customWidth="1"/>
    <col min="2" max="10" width="12" customWidth="1"/>
    <col min="11" max="11" width="10" customWidth="1"/>
  </cols>
  <sheetData>
    <row r="1" spans="1:11" x14ac:dyDescent="0.25">
      <c r="A1" t="s">
        <v>718</v>
      </c>
      <c r="B1" t="s">
        <v>0</v>
      </c>
      <c r="C1" t="s">
        <v>719</v>
      </c>
      <c r="D1" t="s">
        <v>13</v>
      </c>
      <c r="E1" t="s">
        <v>14</v>
      </c>
      <c r="F1" t="s">
        <v>15</v>
      </c>
      <c r="G1" t="s">
        <v>720</v>
      </c>
      <c r="H1" t="s">
        <v>721</v>
      </c>
      <c r="I1" t="s">
        <v>722</v>
      </c>
      <c r="J1" t="s">
        <v>723</v>
      </c>
      <c r="K1" t="s">
        <v>724</v>
      </c>
    </row>
    <row r="2" spans="1:11" x14ac:dyDescent="0.25">
      <c r="A2" t="s">
        <v>725</v>
      </c>
      <c r="B2" t="s">
        <v>20</v>
      </c>
      <c r="C2" t="s">
        <v>726</v>
      </c>
      <c r="D2">
        <v>60</v>
      </c>
      <c r="E2">
        <v>50</v>
      </c>
      <c r="F2">
        <v>7</v>
      </c>
      <c r="G2">
        <v>55</v>
      </c>
      <c r="H2">
        <v>58</v>
      </c>
      <c r="I2">
        <v>-5</v>
      </c>
      <c r="J2">
        <v>-0.08333333333333333</v>
      </c>
      <c r="K2" t="s">
        <v>727</v>
      </c>
    </row>
    <row r="3" spans="1:11" x14ac:dyDescent="0.25">
      <c r="A3" t="s">
        <v>728</v>
      </c>
      <c r="B3" t="s">
        <v>20</v>
      </c>
      <c r="C3" t="s">
        <v>729</v>
      </c>
      <c r="D3">
        <v>60</v>
      </c>
      <c r="E3">
        <v>53</v>
      </c>
      <c r="F3">
        <v>9</v>
      </c>
      <c r="G3">
        <v>59</v>
      </c>
      <c r="H3">
        <v>58</v>
      </c>
      <c r="I3">
        <v>-1</v>
      </c>
      <c r="J3">
        <v>-0.016666666666666666</v>
      </c>
      <c r="K3" t="s">
        <v>727</v>
      </c>
    </row>
    <row r="4" spans="1:11" x14ac:dyDescent="0.25">
      <c r="A4" t="s">
        <v>730</v>
      </c>
      <c r="B4" t="s">
        <v>20</v>
      </c>
      <c r="C4" t="s">
        <v>731</v>
      </c>
      <c r="D4">
        <v>60</v>
      </c>
      <c r="E4">
        <v>56</v>
      </c>
      <c r="F4">
        <v>11</v>
      </c>
      <c r="G4">
        <v>64</v>
      </c>
      <c r="H4">
        <v>58</v>
      </c>
      <c r="I4">
        <v>4</v>
      </c>
      <c r="J4">
        <v>0.06666666666666667</v>
      </c>
      <c r="K4" t="s">
        <v>727</v>
      </c>
    </row>
    <row r="5" spans="1:11" x14ac:dyDescent="0.25">
      <c r="A5" t="s">
        <v>732</v>
      </c>
      <c r="B5" t="s">
        <v>34</v>
      </c>
      <c r="C5" t="s">
        <v>726</v>
      </c>
      <c r="D5">
        <v>66</v>
      </c>
      <c r="E5">
        <v>56</v>
      </c>
      <c r="F5">
        <v>8</v>
      </c>
      <c r="G5">
        <v>62</v>
      </c>
      <c r="H5">
        <v>65</v>
      </c>
      <c r="I5">
        <v>-4</v>
      </c>
      <c r="J5">
        <v>-0.06060606060606061</v>
      </c>
      <c r="K5" t="s">
        <v>727</v>
      </c>
    </row>
    <row r="6" spans="1:11" x14ac:dyDescent="0.25">
      <c r="A6" t="s">
        <v>733</v>
      </c>
      <c r="B6" t="s">
        <v>34</v>
      </c>
      <c r="C6" t="s">
        <v>729</v>
      </c>
      <c r="D6">
        <v>66</v>
      </c>
      <c r="E6">
        <v>59</v>
      </c>
      <c r="F6">
        <v>10</v>
      </c>
      <c r="G6">
        <v>66</v>
      </c>
      <c r="H6">
        <v>65</v>
      </c>
      <c r="I6">
        <v>0</v>
      </c>
      <c r="J6">
        <v>0</v>
      </c>
      <c r="K6" t="s">
        <v>727</v>
      </c>
    </row>
    <row r="7" spans="1:11" x14ac:dyDescent="0.25">
      <c r="A7" t="s">
        <v>734</v>
      </c>
      <c r="B7" t="s">
        <v>34</v>
      </c>
      <c r="C7" t="s">
        <v>731</v>
      </c>
      <c r="D7">
        <v>66</v>
      </c>
      <c r="E7">
        <v>63</v>
      </c>
      <c r="F7">
        <v>12</v>
      </c>
      <c r="G7">
        <v>71</v>
      </c>
      <c r="H7">
        <v>65</v>
      </c>
      <c r="I7">
        <v>5</v>
      </c>
      <c r="J7">
        <v>0.07575757575757576</v>
      </c>
      <c r="K7" t="s">
        <v>727</v>
      </c>
    </row>
    <row r="8" spans="1:11" x14ac:dyDescent="0.25">
      <c r="A8" t="s">
        <v>735</v>
      </c>
      <c r="B8" t="s">
        <v>47</v>
      </c>
      <c r="C8" t="s">
        <v>726</v>
      </c>
      <c r="D8">
        <v>72</v>
      </c>
      <c r="E8">
        <v>62</v>
      </c>
      <c r="F8">
        <v>9</v>
      </c>
      <c r="G8">
        <v>68</v>
      </c>
      <c r="H8">
        <v>73</v>
      </c>
      <c r="I8">
        <v>-4</v>
      </c>
      <c r="J8">
        <v>-0.05555555555555555</v>
      </c>
      <c r="K8" t="s">
        <v>727</v>
      </c>
    </row>
    <row r="9" spans="1:11" x14ac:dyDescent="0.25">
      <c r="A9" t="s">
        <v>736</v>
      </c>
      <c r="B9" t="s">
        <v>47</v>
      </c>
      <c r="C9" t="s">
        <v>729</v>
      </c>
      <c r="D9">
        <v>72</v>
      </c>
      <c r="E9">
        <v>66</v>
      </c>
      <c r="F9">
        <v>11</v>
      </c>
      <c r="G9">
        <v>74</v>
      </c>
      <c r="H9">
        <v>73</v>
      </c>
      <c r="I9">
        <v>2</v>
      </c>
      <c r="J9">
        <v>0.027777777777777776</v>
      </c>
      <c r="K9" t="s">
        <v>727</v>
      </c>
    </row>
    <row r="10" spans="1:11" x14ac:dyDescent="0.25">
      <c r="A10" t="s">
        <v>737</v>
      </c>
      <c r="B10" t="s">
        <v>47</v>
      </c>
      <c r="C10" t="s">
        <v>731</v>
      </c>
      <c r="D10">
        <v>72</v>
      </c>
      <c r="E10">
        <v>69</v>
      </c>
      <c r="F10">
        <v>13</v>
      </c>
      <c r="G10">
        <v>78</v>
      </c>
      <c r="H10">
        <v>73</v>
      </c>
      <c r="I10">
        <v>6</v>
      </c>
      <c r="J10">
        <v>0.08333333333333333</v>
      </c>
      <c r="K10" t="s">
        <v>727</v>
      </c>
    </row>
    <row r="11" spans="1:11" x14ac:dyDescent="0.25">
      <c r="A11" t="s">
        <v>738</v>
      </c>
      <c r="B11" t="s">
        <v>56</v>
      </c>
      <c r="C11" t="s">
        <v>726</v>
      </c>
      <c r="D11">
        <v>78</v>
      </c>
      <c r="E11">
        <v>68</v>
      </c>
      <c r="F11">
        <v>9</v>
      </c>
      <c r="G11">
        <v>74</v>
      </c>
      <c r="H11">
        <v>82</v>
      </c>
      <c r="I11">
        <v>-4</v>
      </c>
      <c r="J11">
        <v>-0.05128205128205128</v>
      </c>
      <c r="K11" t="s">
        <v>727</v>
      </c>
    </row>
    <row r="12" spans="1:11" x14ac:dyDescent="0.25">
      <c r="A12" t="s">
        <v>739</v>
      </c>
      <c r="B12" t="s">
        <v>56</v>
      </c>
      <c r="C12" t="s">
        <v>729</v>
      </c>
      <c r="D12">
        <v>78</v>
      </c>
      <c r="E12">
        <v>72</v>
      </c>
      <c r="F12">
        <v>12</v>
      </c>
      <c r="G12">
        <v>80</v>
      </c>
      <c r="H12">
        <v>82</v>
      </c>
      <c r="I12">
        <v>2</v>
      </c>
      <c r="J12">
        <v>0.02564102564102564</v>
      </c>
      <c r="K12" t="s">
        <v>727</v>
      </c>
    </row>
    <row r="13" spans="1:11" x14ac:dyDescent="0.25">
      <c r="A13" t="s">
        <v>740</v>
      </c>
      <c r="B13" t="s">
        <v>56</v>
      </c>
      <c r="C13" t="s">
        <v>731</v>
      </c>
      <c r="D13">
        <v>78</v>
      </c>
      <c r="E13">
        <v>76</v>
      </c>
      <c r="F13">
        <v>14</v>
      </c>
      <c r="G13">
        <v>86</v>
      </c>
      <c r="H13">
        <v>82</v>
      </c>
      <c r="I13">
        <v>8</v>
      </c>
      <c r="J13">
        <v>0.10256410256410256</v>
      </c>
      <c r="K13" t="s">
        <v>727</v>
      </c>
    </row>
    <row r="14" spans="1:11" x14ac:dyDescent="0.25">
      <c r="A14" t="s">
        <v>741</v>
      </c>
      <c r="B14" t="s">
        <v>67</v>
      </c>
      <c r="C14" t="s">
        <v>726</v>
      </c>
      <c r="D14">
        <v>84</v>
      </c>
      <c r="E14">
        <v>71</v>
      </c>
      <c r="F14">
        <v>10</v>
      </c>
      <c r="G14">
        <v>78</v>
      </c>
      <c r="H14">
        <v>91</v>
      </c>
      <c r="I14">
        <v>-6</v>
      </c>
      <c r="J14">
        <v>-0.07142857142857142</v>
      </c>
      <c r="K14" t="s">
        <v>727</v>
      </c>
    </row>
    <row r="15" spans="1:11" x14ac:dyDescent="0.25">
      <c r="A15" t="s">
        <v>742</v>
      </c>
      <c r="B15" t="s">
        <v>67</v>
      </c>
      <c r="C15" t="s">
        <v>729</v>
      </c>
      <c r="D15">
        <v>84</v>
      </c>
      <c r="E15">
        <v>75</v>
      </c>
      <c r="F15">
        <v>13</v>
      </c>
      <c r="G15">
        <v>84</v>
      </c>
      <c r="H15">
        <v>91</v>
      </c>
      <c r="I15">
        <v>0</v>
      </c>
      <c r="J15">
        <v>0</v>
      </c>
      <c r="K15" t="s">
        <v>727</v>
      </c>
    </row>
    <row r="16" spans="1:11" x14ac:dyDescent="0.25">
      <c r="A16" t="s">
        <v>743</v>
      </c>
      <c r="B16" t="s">
        <v>67</v>
      </c>
      <c r="C16" t="s">
        <v>731</v>
      </c>
      <c r="D16">
        <v>84</v>
      </c>
      <c r="E16">
        <v>79</v>
      </c>
      <c r="F16">
        <v>15</v>
      </c>
      <c r="G16">
        <v>90</v>
      </c>
      <c r="H16">
        <v>91</v>
      </c>
      <c r="I16">
        <v>6</v>
      </c>
      <c r="J16">
        <v>0.07142857142857142</v>
      </c>
      <c r="K16" t="s">
        <v>727</v>
      </c>
    </row>
    <row r="17" spans="1:11" x14ac:dyDescent="0.25">
      <c r="A17" t="s">
        <v>744</v>
      </c>
      <c r="B17" t="s">
        <v>79</v>
      </c>
      <c r="C17" t="s">
        <v>726</v>
      </c>
      <c r="D17">
        <v>90</v>
      </c>
      <c r="E17">
        <v>77</v>
      </c>
      <c r="F17">
        <v>11</v>
      </c>
      <c r="G17">
        <v>85</v>
      </c>
      <c r="H17">
        <v>86</v>
      </c>
      <c r="I17">
        <v>-5</v>
      </c>
      <c r="J17">
        <v>-0.05555555555555555</v>
      </c>
      <c r="K17" t="s">
        <v>727</v>
      </c>
    </row>
    <row r="18" spans="1:11" x14ac:dyDescent="0.25">
      <c r="A18" t="s">
        <v>745</v>
      </c>
      <c r="B18" t="s">
        <v>79</v>
      </c>
      <c r="C18" t="s">
        <v>729</v>
      </c>
      <c r="D18">
        <v>90</v>
      </c>
      <c r="E18">
        <v>81</v>
      </c>
      <c r="F18">
        <v>14</v>
      </c>
      <c r="G18">
        <v>91</v>
      </c>
      <c r="H18">
        <v>86</v>
      </c>
      <c r="I18">
        <v>1</v>
      </c>
      <c r="J18">
        <v>0.011111111111111112</v>
      </c>
      <c r="K18" t="s">
        <v>727</v>
      </c>
    </row>
    <row r="19" spans="1:11" x14ac:dyDescent="0.25">
      <c r="A19" t="s">
        <v>746</v>
      </c>
      <c r="B19" t="s">
        <v>79</v>
      </c>
      <c r="C19" t="s">
        <v>731</v>
      </c>
      <c r="D19">
        <v>90</v>
      </c>
      <c r="E19">
        <v>86</v>
      </c>
      <c r="F19">
        <v>16</v>
      </c>
      <c r="G19">
        <v>97</v>
      </c>
      <c r="H19">
        <v>86</v>
      </c>
      <c r="I19">
        <v>7</v>
      </c>
      <c r="J19">
        <v>0.07777777777777778</v>
      </c>
      <c r="K19" t="s">
        <v>727</v>
      </c>
    </row>
    <row r="20" spans="1:11" x14ac:dyDescent="0.25">
      <c r="A20" t="s">
        <v>747</v>
      </c>
      <c r="B20" t="s">
        <v>90</v>
      </c>
      <c r="C20" t="s">
        <v>726</v>
      </c>
      <c r="D20">
        <v>96</v>
      </c>
      <c r="E20">
        <v>83</v>
      </c>
      <c r="F20">
        <v>12</v>
      </c>
      <c r="G20">
        <v>91</v>
      </c>
      <c r="H20">
        <v>95</v>
      </c>
      <c r="I20">
        <v>-5</v>
      </c>
      <c r="J20">
        <v>-0.052083333333333336</v>
      </c>
      <c r="K20" t="s">
        <v>727</v>
      </c>
    </row>
    <row r="21" spans="1:11" x14ac:dyDescent="0.25">
      <c r="A21" t="s">
        <v>748</v>
      </c>
      <c r="B21" t="s">
        <v>90</v>
      </c>
      <c r="C21" t="s">
        <v>729</v>
      </c>
      <c r="D21">
        <v>96</v>
      </c>
      <c r="E21">
        <v>87</v>
      </c>
      <c r="F21">
        <v>14</v>
      </c>
      <c r="G21">
        <v>97</v>
      </c>
      <c r="H21">
        <v>95</v>
      </c>
      <c r="I21">
        <v>1</v>
      </c>
      <c r="J21">
        <v>0.010416666666666666</v>
      </c>
      <c r="K21" t="s">
        <v>727</v>
      </c>
    </row>
    <row r="22" spans="1:11" x14ac:dyDescent="0.25">
      <c r="A22" t="s">
        <v>749</v>
      </c>
      <c r="B22" t="s">
        <v>90</v>
      </c>
      <c r="C22" t="s">
        <v>731</v>
      </c>
      <c r="D22">
        <v>96</v>
      </c>
      <c r="E22">
        <v>92</v>
      </c>
      <c r="F22">
        <v>17</v>
      </c>
      <c r="G22">
        <v>104</v>
      </c>
      <c r="H22">
        <v>95</v>
      </c>
      <c r="I22">
        <v>8</v>
      </c>
      <c r="J22">
        <v>0.08333333333333333</v>
      </c>
      <c r="K22" t="s">
        <v>727</v>
      </c>
    </row>
    <row r="23" spans="1:11" x14ac:dyDescent="0.25">
      <c r="A23" t="s">
        <v>750</v>
      </c>
      <c r="B23" t="s">
        <v>95</v>
      </c>
      <c r="C23" t="s">
        <v>726</v>
      </c>
      <c r="D23">
        <v>102</v>
      </c>
      <c r="E23">
        <v>89</v>
      </c>
      <c r="F23">
        <v>12</v>
      </c>
      <c r="G23">
        <v>97</v>
      </c>
      <c r="H23">
        <v>104</v>
      </c>
      <c r="I23">
        <v>-5</v>
      </c>
      <c r="J23">
        <v>-0.049019607843137254</v>
      </c>
      <c r="K23" t="s">
        <v>727</v>
      </c>
    </row>
    <row r="24" spans="1:11" x14ac:dyDescent="0.25">
      <c r="A24" t="s">
        <v>751</v>
      </c>
      <c r="B24" t="s">
        <v>95</v>
      </c>
      <c r="C24" t="s">
        <v>729</v>
      </c>
      <c r="D24">
        <v>102</v>
      </c>
      <c r="E24">
        <v>94</v>
      </c>
      <c r="F24">
        <v>15</v>
      </c>
      <c r="G24">
        <v>105</v>
      </c>
      <c r="H24">
        <v>104</v>
      </c>
      <c r="I24">
        <v>3</v>
      </c>
      <c r="J24">
        <v>0.029411764705882353</v>
      </c>
      <c r="K24" t="s">
        <v>727</v>
      </c>
    </row>
    <row r="25" spans="1:11" x14ac:dyDescent="0.25">
      <c r="A25" t="s">
        <v>752</v>
      </c>
      <c r="B25" t="s">
        <v>95</v>
      </c>
      <c r="C25" t="s">
        <v>731</v>
      </c>
      <c r="D25">
        <v>102</v>
      </c>
      <c r="E25">
        <v>99</v>
      </c>
      <c r="F25">
        <v>18</v>
      </c>
      <c r="G25">
        <v>112</v>
      </c>
      <c r="H25">
        <v>104</v>
      </c>
      <c r="I25">
        <v>10</v>
      </c>
      <c r="J25">
        <v>0.09803921568627451</v>
      </c>
      <c r="K25" t="s">
        <v>727</v>
      </c>
    </row>
    <row r="26" spans="1:11" x14ac:dyDescent="0.25">
      <c r="A26" t="s">
        <v>753</v>
      </c>
      <c r="B26" t="s">
        <v>100</v>
      </c>
      <c r="C26" t="s">
        <v>726</v>
      </c>
      <c r="D26">
        <v>108</v>
      </c>
      <c r="E26">
        <v>91</v>
      </c>
      <c r="F26">
        <v>13</v>
      </c>
      <c r="G26">
        <v>100</v>
      </c>
      <c r="H26">
        <v>113</v>
      </c>
      <c r="I26">
        <v>-8</v>
      </c>
      <c r="J26">
        <v>-0.07407407407407407</v>
      </c>
      <c r="K26" t="s">
        <v>727</v>
      </c>
    </row>
    <row r="27" spans="1:11" x14ac:dyDescent="0.25">
      <c r="A27" t="s">
        <v>754</v>
      </c>
      <c r="B27" t="s">
        <v>100</v>
      </c>
      <c r="C27" t="s">
        <v>729</v>
      </c>
      <c r="D27">
        <v>108</v>
      </c>
      <c r="E27">
        <v>96</v>
      </c>
      <c r="F27">
        <v>16</v>
      </c>
      <c r="G27">
        <v>107</v>
      </c>
      <c r="H27">
        <v>113</v>
      </c>
      <c r="I27">
        <v>-1</v>
      </c>
      <c r="J27">
        <v>-0.009259259259259259</v>
      </c>
      <c r="K27" t="s">
        <v>727</v>
      </c>
    </row>
    <row r="28" spans="1:11" x14ac:dyDescent="0.25">
      <c r="A28" t="s">
        <v>755</v>
      </c>
      <c r="B28" t="s">
        <v>100</v>
      </c>
      <c r="C28" t="s">
        <v>731</v>
      </c>
      <c r="D28">
        <v>108</v>
      </c>
      <c r="E28">
        <v>102</v>
      </c>
      <c r="F28">
        <v>19</v>
      </c>
      <c r="G28">
        <v>115</v>
      </c>
      <c r="H28">
        <v>113</v>
      </c>
      <c r="I28">
        <v>7</v>
      </c>
      <c r="J28">
        <v>0.06481481481481481</v>
      </c>
      <c r="K28" t="s">
        <v>727</v>
      </c>
    </row>
    <row r="29" spans="1:11" x14ac:dyDescent="0.25">
      <c r="A29" t="s">
        <v>756</v>
      </c>
      <c r="B29" t="s">
        <v>105</v>
      </c>
      <c r="C29" t="s">
        <v>726</v>
      </c>
      <c r="D29">
        <v>114</v>
      </c>
      <c r="E29">
        <v>97</v>
      </c>
      <c r="F29">
        <v>14</v>
      </c>
      <c r="G29">
        <v>107</v>
      </c>
      <c r="H29">
        <v>123</v>
      </c>
      <c r="I29">
        <v>-7</v>
      </c>
      <c r="J29">
        <v>-0.06140350877192982</v>
      </c>
      <c r="K29" t="s">
        <v>727</v>
      </c>
    </row>
    <row r="30" spans="1:11" x14ac:dyDescent="0.25">
      <c r="A30" t="s">
        <v>757</v>
      </c>
      <c r="B30" t="s">
        <v>105</v>
      </c>
      <c r="C30" t="s">
        <v>729</v>
      </c>
      <c r="D30">
        <v>114</v>
      </c>
      <c r="E30">
        <v>103</v>
      </c>
      <c r="F30">
        <v>17</v>
      </c>
      <c r="G30">
        <v>115</v>
      </c>
      <c r="H30">
        <v>123</v>
      </c>
      <c r="I30">
        <v>1</v>
      </c>
      <c r="J30">
        <v>0.008771929824561403</v>
      </c>
      <c r="K30" t="s">
        <v>727</v>
      </c>
    </row>
    <row r="31" spans="1:11" x14ac:dyDescent="0.25">
      <c r="A31" t="s">
        <v>758</v>
      </c>
      <c r="B31" t="s">
        <v>105</v>
      </c>
      <c r="C31" t="s">
        <v>731</v>
      </c>
      <c r="D31">
        <v>114</v>
      </c>
      <c r="E31">
        <v>108</v>
      </c>
      <c r="F31">
        <v>21</v>
      </c>
      <c r="G31">
        <v>123</v>
      </c>
      <c r="H31">
        <v>123</v>
      </c>
      <c r="I31">
        <v>9</v>
      </c>
      <c r="J31">
        <v>0.07894736842105263</v>
      </c>
      <c r="K31" t="s">
        <v>727</v>
      </c>
    </row>
    <row r="32" spans="1:11" x14ac:dyDescent="0.25">
      <c r="A32" t="s">
        <v>759</v>
      </c>
      <c r="B32" t="s">
        <v>110</v>
      </c>
      <c r="C32" t="s">
        <v>726</v>
      </c>
      <c r="D32">
        <v>120</v>
      </c>
      <c r="E32">
        <v>103</v>
      </c>
      <c r="F32">
        <v>14</v>
      </c>
      <c r="G32">
        <v>113</v>
      </c>
      <c r="H32">
        <v>115</v>
      </c>
      <c r="I32">
        <v>-7</v>
      </c>
      <c r="J32">
        <v>-0.058333333333333334</v>
      </c>
      <c r="K32" t="s">
        <v>727</v>
      </c>
    </row>
    <row r="33" spans="1:11" x14ac:dyDescent="0.25">
      <c r="A33" t="s">
        <v>760</v>
      </c>
      <c r="B33" t="s">
        <v>110</v>
      </c>
      <c r="C33" t="s">
        <v>729</v>
      </c>
      <c r="D33">
        <v>120</v>
      </c>
      <c r="E33">
        <v>109</v>
      </c>
      <c r="F33">
        <v>18</v>
      </c>
      <c r="G33">
        <v>122</v>
      </c>
      <c r="H33">
        <v>115</v>
      </c>
      <c r="I33">
        <v>2</v>
      </c>
      <c r="J33">
        <v>0.016666666666666666</v>
      </c>
      <c r="K33" t="s">
        <v>727</v>
      </c>
    </row>
    <row r="34" spans="1:11" x14ac:dyDescent="0.25">
      <c r="A34" t="s">
        <v>761</v>
      </c>
      <c r="B34" t="s">
        <v>110</v>
      </c>
      <c r="C34" t="s">
        <v>731</v>
      </c>
      <c r="D34">
        <v>120</v>
      </c>
      <c r="E34">
        <v>115</v>
      </c>
      <c r="F34">
        <v>22</v>
      </c>
      <c r="G34">
        <v>130</v>
      </c>
      <c r="H34">
        <v>115</v>
      </c>
      <c r="I34">
        <v>10</v>
      </c>
      <c r="J34">
        <v>0.08333333333333333</v>
      </c>
      <c r="K34" t="s">
        <v>727</v>
      </c>
    </row>
    <row r="35" spans="1:11" x14ac:dyDescent="0.25">
      <c r="A35" t="s">
        <v>762</v>
      </c>
      <c r="B35" t="s">
        <v>114</v>
      </c>
      <c r="C35" t="s">
        <v>726</v>
      </c>
      <c r="D35">
        <v>126</v>
      </c>
      <c r="E35">
        <v>110</v>
      </c>
      <c r="F35">
        <v>15</v>
      </c>
      <c r="G35">
        <v>121</v>
      </c>
      <c r="H35">
        <v>125</v>
      </c>
      <c r="I35">
        <v>-5</v>
      </c>
      <c r="J35">
        <v>-0.03968253968253968</v>
      </c>
      <c r="K35" t="s">
        <v>727</v>
      </c>
    </row>
    <row r="36" spans="1:11" x14ac:dyDescent="0.25">
      <c r="A36" t="s">
        <v>763</v>
      </c>
      <c r="B36" t="s">
        <v>114</v>
      </c>
      <c r="C36" t="s">
        <v>729</v>
      </c>
      <c r="D36">
        <v>126</v>
      </c>
      <c r="E36">
        <v>116</v>
      </c>
      <c r="F36">
        <v>19</v>
      </c>
      <c r="G36">
        <v>129</v>
      </c>
      <c r="H36">
        <v>125</v>
      </c>
      <c r="I36">
        <v>3</v>
      </c>
      <c r="J36">
        <v>0.023809523809523808</v>
      </c>
      <c r="K36" t="s">
        <v>727</v>
      </c>
    </row>
    <row r="37" spans="1:11" x14ac:dyDescent="0.25">
      <c r="A37" t="s">
        <v>764</v>
      </c>
      <c r="B37" t="s">
        <v>114</v>
      </c>
      <c r="C37" t="s">
        <v>731</v>
      </c>
      <c r="D37">
        <v>126</v>
      </c>
      <c r="E37">
        <v>122</v>
      </c>
      <c r="F37">
        <v>23</v>
      </c>
      <c r="G37">
        <v>138</v>
      </c>
      <c r="H37">
        <v>125</v>
      </c>
      <c r="I37">
        <v>12</v>
      </c>
      <c r="J37">
        <v>0.09523809523809523</v>
      </c>
      <c r="K37" t="s">
        <v>727</v>
      </c>
    </row>
    <row r="38" spans="1:11" x14ac:dyDescent="0.25">
      <c r="A38" t="s">
        <v>765</v>
      </c>
      <c r="B38" t="s">
        <v>118</v>
      </c>
      <c r="C38" t="s">
        <v>726</v>
      </c>
      <c r="D38">
        <v>132</v>
      </c>
      <c r="E38">
        <v>111</v>
      </c>
      <c r="F38">
        <v>16</v>
      </c>
      <c r="G38">
        <v>122</v>
      </c>
      <c r="H38">
        <v>135</v>
      </c>
      <c r="I38">
        <v>-10</v>
      </c>
      <c r="J38">
        <v>-0.07575757575757576</v>
      </c>
      <c r="K38" t="s">
        <v>727</v>
      </c>
    </row>
    <row r="39" spans="1:11" x14ac:dyDescent="0.25">
      <c r="A39" t="s">
        <v>766</v>
      </c>
      <c r="B39" t="s">
        <v>118</v>
      </c>
      <c r="C39" t="s">
        <v>729</v>
      </c>
      <c r="D39">
        <v>132</v>
      </c>
      <c r="E39">
        <v>117</v>
      </c>
      <c r="F39">
        <v>20</v>
      </c>
      <c r="G39">
        <v>131</v>
      </c>
      <c r="H39">
        <v>135</v>
      </c>
      <c r="I39">
        <v>-1</v>
      </c>
      <c r="J39">
        <v>-0.007575757575757576</v>
      </c>
      <c r="K39" t="s">
        <v>727</v>
      </c>
    </row>
    <row r="40" spans="1:11" x14ac:dyDescent="0.25">
      <c r="A40" t="s">
        <v>767</v>
      </c>
      <c r="B40" t="s">
        <v>118</v>
      </c>
      <c r="C40" t="s">
        <v>731</v>
      </c>
      <c r="D40">
        <v>132</v>
      </c>
      <c r="E40">
        <v>124</v>
      </c>
      <c r="F40">
        <v>24</v>
      </c>
      <c r="G40">
        <v>141</v>
      </c>
      <c r="H40">
        <v>135</v>
      </c>
      <c r="I40">
        <v>9</v>
      </c>
      <c r="J40">
        <v>0.06818181818181818</v>
      </c>
      <c r="K40" t="s">
        <v>727</v>
      </c>
    </row>
    <row r="41" spans="1:11" x14ac:dyDescent="0.25">
      <c r="A41" t="s">
        <v>768</v>
      </c>
      <c r="B41" t="s">
        <v>121</v>
      </c>
      <c r="C41" t="s">
        <v>726</v>
      </c>
      <c r="D41">
        <v>138</v>
      </c>
      <c r="E41">
        <v>117</v>
      </c>
      <c r="F41">
        <v>17</v>
      </c>
      <c r="G41">
        <v>129</v>
      </c>
      <c r="H41">
        <v>145</v>
      </c>
      <c r="I41">
        <v>-9</v>
      </c>
      <c r="J41">
        <v>-0.06521739130434782</v>
      </c>
      <c r="K41" t="s">
        <v>727</v>
      </c>
    </row>
    <row r="42" spans="1:11" x14ac:dyDescent="0.25">
      <c r="A42" t="s">
        <v>769</v>
      </c>
      <c r="B42" t="s">
        <v>121</v>
      </c>
      <c r="C42" t="s">
        <v>729</v>
      </c>
      <c r="D42">
        <v>138</v>
      </c>
      <c r="E42">
        <v>124</v>
      </c>
      <c r="F42">
        <v>21</v>
      </c>
      <c r="G42">
        <v>139</v>
      </c>
      <c r="H42">
        <v>145</v>
      </c>
      <c r="I42">
        <v>1</v>
      </c>
      <c r="J42">
        <v>0.007246376811594203</v>
      </c>
      <c r="K42" t="s">
        <v>727</v>
      </c>
    </row>
    <row r="43" spans="1:11" x14ac:dyDescent="0.25">
      <c r="A43" t="s">
        <v>770</v>
      </c>
      <c r="B43" t="s">
        <v>121</v>
      </c>
      <c r="C43" t="s">
        <v>731</v>
      </c>
      <c r="D43">
        <v>138</v>
      </c>
      <c r="E43">
        <v>131</v>
      </c>
      <c r="F43">
        <v>25</v>
      </c>
      <c r="G43">
        <v>149</v>
      </c>
      <c r="H43">
        <v>145</v>
      </c>
      <c r="I43">
        <v>11</v>
      </c>
      <c r="J43">
        <v>0.07971014492753623</v>
      </c>
      <c r="K43" t="s">
        <v>727</v>
      </c>
    </row>
    <row r="44" spans="1:11" x14ac:dyDescent="0.25">
      <c r="A44" t="s">
        <v>771</v>
      </c>
      <c r="B44" t="s">
        <v>125</v>
      </c>
      <c r="C44" t="s">
        <v>726</v>
      </c>
      <c r="D44">
        <v>144</v>
      </c>
      <c r="E44">
        <v>124</v>
      </c>
      <c r="F44">
        <v>17</v>
      </c>
      <c r="G44">
        <v>136</v>
      </c>
      <c r="H44">
        <v>156</v>
      </c>
      <c r="I44">
        <v>-8</v>
      </c>
      <c r="J44">
        <v>-0.05555555555555555</v>
      </c>
      <c r="K44" t="s">
        <v>727</v>
      </c>
    </row>
    <row r="45" spans="1:11" x14ac:dyDescent="0.25">
      <c r="A45" t="s">
        <v>772</v>
      </c>
      <c r="B45" t="s">
        <v>125</v>
      </c>
      <c r="C45" t="s">
        <v>729</v>
      </c>
      <c r="D45">
        <v>144</v>
      </c>
      <c r="E45">
        <v>131</v>
      </c>
      <c r="F45">
        <v>22</v>
      </c>
      <c r="G45">
        <v>146</v>
      </c>
      <c r="H45">
        <v>156</v>
      </c>
      <c r="I45">
        <v>2</v>
      </c>
      <c r="J45">
        <v>0.013888888888888888</v>
      </c>
      <c r="K45" t="s">
        <v>727</v>
      </c>
    </row>
    <row r="46" spans="1:11" x14ac:dyDescent="0.25">
      <c r="A46" t="s">
        <v>773</v>
      </c>
      <c r="B46" t="s">
        <v>125</v>
      </c>
      <c r="C46" t="s">
        <v>731</v>
      </c>
      <c r="D46">
        <v>144</v>
      </c>
      <c r="E46">
        <v>138</v>
      </c>
      <c r="F46">
        <v>26</v>
      </c>
      <c r="G46">
        <v>156</v>
      </c>
      <c r="H46">
        <v>156</v>
      </c>
      <c r="I46">
        <v>12</v>
      </c>
      <c r="J46">
        <v>0.08333333333333333</v>
      </c>
      <c r="K46" t="s">
        <v>727</v>
      </c>
    </row>
    <row r="47" spans="1:11" x14ac:dyDescent="0.25">
      <c r="A47" t="s">
        <v>774</v>
      </c>
      <c r="B47" t="s">
        <v>130</v>
      </c>
      <c r="C47" t="s">
        <v>726</v>
      </c>
      <c r="D47">
        <v>150</v>
      </c>
      <c r="E47">
        <v>131</v>
      </c>
      <c r="F47">
        <v>18</v>
      </c>
      <c r="G47">
        <v>144</v>
      </c>
      <c r="H47">
        <v>144</v>
      </c>
      <c r="I47">
        <v>-6</v>
      </c>
      <c r="J47">
        <v>-0.04</v>
      </c>
      <c r="K47" t="s">
        <v>727</v>
      </c>
    </row>
    <row r="48" spans="1:11" x14ac:dyDescent="0.25">
      <c r="A48" t="s">
        <v>775</v>
      </c>
      <c r="B48" t="s">
        <v>130</v>
      </c>
      <c r="C48" t="s">
        <v>729</v>
      </c>
      <c r="D48">
        <v>150</v>
      </c>
      <c r="E48">
        <v>138</v>
      </c>
      <c r="F48">
        <v>23</v>
      </c>
      <c r="G48">
        <v>154</v>
      </c>
      <c r="H48">
        <v>144</v>
      </c>
      <c r="I48">
        <v>4</v>
      </c>
      <c r="J48">
        <v>0.02666666666666667</v>
      </c>
      <c r="K48" t="s">
        <v>727</v>
      </c>
    </row>
    <row r="49" spans="1:11" x14ac:dyDescent="0.25">
      <c r="A49" t="s">
        <v>776</v>
      </c>
      <c r="B49" t="s">
        <v>130</v>
      </c>
      <c r="C49" t="s">
        <v>731</v>
      </c>
      <c r="D49">
        <v>150</v>
      </c>
      <c r="E49">
        <v>146</v>
      </c>
      <c r="F49">
        <v>27</v>
      </c>
      <c r="G49">
        <v>165</v>
      </c>
      <c r="H49">
        <v>144</v>
      </c>
      <c r="I49">
        <v>15</v>
      </c>
      <c r="J49">
        <v>0.1</v>
      </c>
      <c r="K49" t="s">
        <v>727</v>
      </c>
    </row>
    <row r="50" spans="1:11" x14ac:dyDescent="0.25">
      <c r="A50" t="s">
        <v>777</v>
      </c>
      <c r="B50" t="s">
        <v>134</v>
      </c>
      <c r="C50" t="s">
        <v>726</v>
      </c>
      <c r="D50">
        <v>156</v>
      </c>
      <c r="E50">
        <v>131</v>
      </c>
      <c r="F50">
        <v>19</v>
      </c>
      <c r="G50">
        <v>144</v>
      </c>
      <c r="H50">
        <v>154</v>
      </c>
      <c r="I50">
        <v>-12</v>
      </c>
      <c r="J50">
        <v>-0.07692307692307693</v>
      </c>
      <c r="K50" t="s">
        <v>727</v>
      </c>
    </row>
    <row r="51" spans="1:11" x14ac:dyDescent="0.25">
      <c r="A51" t="s">
        <v>778</v>
      </c>
      <c r="B51" t="s">
        <v>134</v>
      </c>
      <c r="C51" t="s">
        <v>729</v>
      </c>
      <c r="D51">
        <v>156</v>
      </c>
      <c r="E51">
        <v>139</v>
      </c>
      <c r="F51">
        <v>23</v>
      </c>
      <c r="G51">
        <v>155</v>
      </c>
      <c r="H51">
        <v>154</v>
      </c>
      <c r="I51">
        <v>-1</v>
      </c>
      <c r="J51">
        <v>-0.00641025641025641</v>
      </c>
      <c r="K51" t="s">
        <v>727</v>
      </c>
    </row>
    <row r="52" spans="1:11" x14ac:dyDescent="0.25">
      <c r="A52" t="s">
        <v>779</v>
      </c>
      <c r="B52" t="s">
        <v>134</v>
      </c>
      <c r="C52" t="s">
        <v>731</v>
      </c>
      <c r="D52">
        <v>156</v>
      </c>
      <c r="E52">
        <v>147</v>
      </c>
      <c r="F52">
        <v>28</v>
      </c>
      <c r="G52">
        <v>167</v>
      </c>
      <c r="H52">
        <v>154</v>
      </c>
      <c r="I52">
        <v>11</v>
      </c>
      <c r="J52">
        <v>0.07051282051282051</v>
      </c>
      <c r="K52" t="s">
        <v>727</v>
      </c>
    </row>
    <row r="53" spans="1:11" x14ac:dyDescent="0.25">
      <c r="A53" t="s">
        <v>780</v>
      </c>
      <c r="B53" t="s">
        <v>139</v>
      </c>
      <c r="C53" t="s">
        <v>726</v>
      </c>
      <c r="D53">
        <v>162</v>
      </c>
      <c r="E53">
        <v>138</v>
      </c>
      <c r="F53">
        <v>19</v>
      </c>
      <c r="G53">
        <v>151</v>
      </c>
      <c r="H53">
        <v>165</v>
      </c>
      <c r="I53">
        <v>-11</v>
      </c>
      <c r="J53">
        <v>-0.06790123456790123</v>
      </c>
      <c r="K53" t="s">
        <v>727</v>
      </c>
    </row>
    <row r="54" spans="1:11" x14ac:dyDescent="0.25">
      <c r="A54" t="s">
        <v>781</v>
      </c>
      <c r="B54" t="s">
        <v>139</v>
      </c>
      <c r="C54" t="s">
        <v>729</v>
      </c>
      <c r="D54">
        <v>162</v>
      </c>
      <c r="E54">
        <v>146</v>
      </c>
      <c r="F54">
        <v>24</v>
      </c>
      <c r="G54">
        <v>163</v>
      </c>
      <c r="H54">
        <v>165</v>
      </c>
      <c r="I54">
        <v>1</v>
      </c>
      <c r="J54">
        <v>0.006172839506172839</v>
      </c>
      <c r="K54" t="s">
        <v>727</v>
      </c>
    </row>
    <row r="55" spans="1:11" x14ac:dyDescent="0.25">
      <c r="A55" t="s">
        <v>782</v>
      </c>
      <c r="B55" t="s">
        <v>139</v>
      </c>
      <c r="C55" t="s">
        <v>731</v>
      </c>
      <c r="D55">
        <v>162</v>
      </c>
      <c r="E55">
        <v>154</v>
      </c>
      <c r="F55">
        <v>29</v>
      </c>
      <c r="G55">
        <v>174</v>
      </c>
      <c r="H55">
        <v>165</v>
      </c>
      <c r="I55">
        <v>12</v>
      </c>
      <c r="J55">
        <v>0.07407407407407407</v>
      </c>
      <c r="K55" t="s">
        <v>727</v>
      </c>
    </row>
    <row r="56" spans="1:11" x14ac:dyDescent="0.25">
      <c r="A56" t="s">
        <v>783</v>
      </c>
      <c r="B56" t="s">
        <v>144</v>
      </c>
      <c r="C56" t="s">
        <v>726</v>
      </c>
      <c r="D56">
        <v>168</v>
      </c>
      <c r="E56">
        <v>144</v>
      </c>
      <c r="F56">
        <v>20</v>
      </c>
      <c r="G56">
        <v>158</v>
      </c>
      <c r="H56">
        <v>176</v>
      </c>
      <c r="I56">
        <v>-10</v>
      </c>
      <c r="J56">
        <v>-0.05952380952380952</v>
      </c>
      <c r="K56" t="s">
        <v>727</v>
      </c>
    </row>
    <row r="57" spans="1:11" x14ac:dyDescent="0.25">
      <c r="A57" t="s">
        <v>784</v>
      </c>
      <c r="B57" t="s">
        <v>144</v>
      </c>
      <c r="C57" t="s">
        <v>729</v>
      </c>
      <c r="D57">
        <v>168</v>
      </c>
      <c r="E57">
        <v>153</v>
      </c>
      <c r="F57">
        <v>25</v>
      </c>
      <c r="G57">
        <v>171</v>
      </c>
      <c r="H57">
        <v>176</v>
      </c>
      <c r="I57">
        <v>3</v>
      </c>
      <c r="J57">
        <v>0.017857142857142856</v>
      </c>
      <c r="K57" t="s">
        <v>727</v>
      </c>
    </row>
    <row r="58" spans="1:11" x14ac:dyDescent="0.25">
      <c r="A58" t="s">
        <v>785</v>
      </c>
      <c r="B58" t="s">
        <v>144</v>
      </c>
      <c r="C58" t="s">
        <v>731</v>
      </c>
      <c r="D58">
        <v>168</v>
      </c>
      <c r="E58">
        <v>161</v>
      </c>
      <c r="F58">
        <v>30</v>
      </c>
      <c r="G58">
        <v>182</v>
      </c>
      <c r="H58">
        <v>176</v>
      </c>
      <c r="I58">
        <v>14</v>
      </c>
      <c r="J58">
        <v>0.08333333333333333</v>
      </c>
      <c r="K58" t="s">
        <v>727</v>
      </c>
    </row>
    <row r="59" spans="1:11" x14ac:dyDescent="0.25">
      <c r="A59" t="s">
        <v>786</v>
      </c>
      <c r="B59" t="s">
        <v>149</v>
      </c>
      <c r="C59" t="s">
        <v>726</v>
      </c>
      <c r="D59">
        <v>174</v>
      </c>
      <c r="E59">
        <v>151</v>
      </c>
      <c r="F59">
        <v>21</v>
      </c>
      <c r="G59">
        <v>166</v>
      </c>
      <c r="H59">
        <v>188</v>
      </c>
      <c r="I59">
        <v>-8</v>
      </c>
      <c r="J59">
        <v>-0.04597701149425287</v>
      </c>
      <c r="K59" t="s">
        <v>727</v>
      </c>
    </row>
    <row r="60" spans="1:11" x14ac:dyDescent="0.25">
      <c r="A60" t="s">
        <v>787</v>
      </c>
      <c r="B60" t="s">
        <v>149</v>
      </c>
      <c r="C60" t="s">
        <v>729</v>
      </c>
      <c r="D60">
        <v>174</v>
      </c>
      <c r="E60">
        <v>160</v>
      </c>
      <c r="F60">
        <v>26</v>
      </c>
      <c r="G60">
        <v>178</v>
      </c>
      <c r="H60">
        <v>188</v>
      </c>
      <c r="I60">
        <v>4</v>
      </c>
      <c r="J60">
        <v>0.022988505747126436</v>
      </c>
      <c r="K60" t="s">
        <v>727</v>
      </c>
    </row>
    <row r="61" spans="1:11" x14ac:dyDescent="0.25">
      <c r="A61" t="s">
        <v>788</v>
      </c>
      <c r="B61" t="s">
        <v>149</v>
      </c>
      <c r="C61" t="s">
        <v>731</v>
      </c>
      <c r="D61">
        <v>174</v>
      </c>
      <c r="E61">
        <v>169</v>
      </c>
      <c r="F61">
        <v>31</v>
      </c>
      <c r="G61">
        <v>191</v>
      </c>
      <c r="H61">
        <v>188</v>
      </c>
      <c r="I61">
        <v>17</v>
      </c>
      <c r="J61">
        <v>0.09770114942528736</v>
      </c>
      <c r="K61" t="s">
        <v>727</v>
      </c>
    </row>
    <row r="62" spans="1:11" x14ac:dyDescent="0.25">
      <c r="A62" t="s">
        <v>789</v>
      </c>
      <c r="B62" t="s">
        <v>154</v>
      </c>
      <c r="C62" t="s">
        <v>726</v>
      </c>
      <c r="D62">
        <v>180</v>
      </c>
      <c r="E62">
        <v>151</v>
      </c>
      <c r="F62">
        <v>22</v>
      </c>
      <c r="G62">
        <v>166</v>
      </c>
      <c r="H62">
        <v>173</v>
      </c>
      <c r="I62">
        <v>-14</v>
      </c>
      <c r="J62">
        <v>-0.07777777777777778</v>
      </c>
      <c r="K62" t="s">
        <v>727</v>
      </c>
    </row>
    <row r="63" spans="1:11" x14ac:dyDescent="0.25">
      <c r="A63" t="s">
        <v>790</v>
      </c>
      <c r="B63" t="s">
        <v>154</v>
      </c>
      <c r="C63" t="s">
        <v>729</v>
      </c>
      <c r="D63">
        <v>180</v>
      </c>
      <c r="E63">
        <v>160</v>
      </c>
      <c r="F63">
        <v>27</v>
      </c>
      <c r="G63">
        <v>179</v>
      </c>
      <c r="H63">
        <v>173</v>
      </c>
      <c r="I63">
        <v>-1</v>
      </c>
      <c r="J63">
        <v>-0.005555555555555556</v>
      </c>
      <c r="K63" t="s">
        <v>727</v>
      </c>
    </row>
    <row r="64" spans="1:11" x14ac:dyDescent="0.25">
      <c r="A64" t="s">
        <v>791</v>
      </c>
      <c r="B64" t="s">
        <v>154</v>
      </c>
      <c r="C64" t="s">
        <v>731</v>
      </c>
      <c r="D64">
        <v>180</v>
      </c>
      <c r="E64">
        <v>169</v>
      </c>
      <c r="F64">
        <v>32</v>
      </c>
      <c r="G64">
        <v>191</v>
      </c>
      <c r="H64">
        <v>173</v>
      </c>
      <c r="I64">
        <v>11</v>
      </c>
      <c r="J64">
        <v>0.06111111111111111</v>
      </c>
      <c r="K64" t="s">
        <v>727</v>
      </c>
    </row>
    <row r="65" spans="1:11" x14ac:dyDescent="0.25">
      <c r="A65" t="s">
        <v>792</v>
      </c>
      <c r="B65" t="s">
        <v>157</v>
      </c>
      <c r="C65" t="s">
        <v>726</v>
      </c>
      <c r="D65">
        <v>186</v>
      </c>
      <c r="E65">
        <v>158</v>
      </c>
      <c r="F65">
        <v>22</v>
      </c>
      <c r="G65">
        <v>173</v>
      </c>
      <c r="H65">
        <v>184</v>
      </c>
      <c r="I65">
        <v>-13</v>
      </c>
      <c r="J65">
        <v>-0.06989247311827956</v>
      </c>
      <c r="K65" t="s">
        <v>727</v>
      </c>
    </row>
    <row r="66" spans="1:11" x14ac:dyDescent="0.25">
      <c r="A66" t="s">
        <v>793</v>
      </c>
      <c r="B66" t="s">
        <v>157</v>
      </c>
      <c r="C66" t="s">
        <v>729</v>
      </c>
      <c r="D66">
        <v>186</v>
      </c>
      <c r="E66">
        <v>167</v>
      </c>
      <c r="F66">
        <v>28</v>
      </c>
      <c r="G66">
        <v>187</v>
      </c>
      <c r="H66">
        <v>184</v>
      </c>
      <c r="I66">
        <v>1</v>
      </c>
      <c r="J66">
        <v>0.005376344086021506</v>
      </c>
      <c r="K66" t="s">
        <v>727</v>
      </c>
    </row>
    <row r="67" spans="1:11" x14ac:dyDescent="0.25">
      <c r="A67" t="s">
        <v>794</v>
      </c>
      <c r="B67" t="s">
        <v>157</v>
      </c>
      <c r="C67" t="s">
        <v>731</v>
      </c>
      <c r="D67">
        <v>186</v>
      </c>
      <c r="E67">
        <v>177</v>
      </c>
      <c r="F67">
        <v>33</v>
      </c>
      <c r="G67">
        <v>200</v>
      </c>
      <c r="H67">
        <v>184</v>
      </c>
      <c r="I67">
        <v>14</v>
      </c>
      <c r="J67">
        <v>0.07526881720430108</v>
      </c>
      <c r="K67" t="s">
        <v>727</v>
      </c>
    </row>
    <row r="68" spans="1:11" x14ac:dyDescent="0.25">
      <c r="A68" t="s">
        <v>795</v>
      </c>
      <c r="B68" t="s">
        <v>161</v>
      </c>
      <c r="C68" t="s">
        <v>726</v>
      </c>
      <c r="D68">
        <v>192</v>
      </c>
      <c r="E68">
        <v>165</v>
      </c>
      <c r="F68">
        <v>23</v>
      </c>
      <c r="G68">
        <v>181</v>
      </c>
      <c r="H68">
        <v>196</v>
      </c>
      <c r="I68">
        <v>-11</v>
      </c>
      <c r="J68">
        <v>-0.057291666666666664</v>
      </c>
      <c r="K68" t="s">
        <v>727</v>
      </c>
    </row>
    <row r="69" spans="1:11" x14ac:dyDescent="0.25">
      <c r="A69" t="s">
        <v>796</v>
      </c>
      <c r="B69" t="s">
        <v>161</v>
      </c>
      <c r="C69" t="s">
        <v>729</v>
      </c>
      <c r="D69">
        <v>192</v>
      </c>
      <c r="E69">
        <v>175</v>
      </c>
      <c r="F69">
        <v>29</v>
      </c>
      <c r="G69">
        <v>195</v>
      </c>
      <c r="H69">
        <v>196</v>
      </c>
      <c r="I69">
        <v>3</v>
      </c>
      <c r="J69">
        <v>0.015625</v>
      </c>
      <c r="K69" t="s">
        <v>727</v>
      </c>
    </row>
    <row r="70" spans="1:11" x14ac:dyDescent="0.25">
      <c r="A70" t="s">
        <v>797</v>
      </c>
      <c r="B70" t="s">
        <v>161</v>
      </c>
      <c r="C70" t="s">
        <v>731</v>
      </c>
      <c r="D70">
        <v>192</v>
      </c>
      <c r="E70">
        <v>184</v>
      </c>
      <c r="F70">
        <v>35</v>
      </c>
      <c r="G70">
        <v>209</v>
      </c>
      <c r="H70">
        <v>196</v>
      </c>
      <c r="I70">
        <v>17</v>
      </c>
      <c r="J70">
        <v>0.08854166666666667</v>
      </c>
      <c r="K70" t="s">
        <v>727</v>
      </c>
    </row>
    <row r="71" spans="1:11" x14ac:dyDescent="0.25">
      <c r="A71" t="s">
        <v>798</v>
      </c>
      <c r="B71" t="s">
        <v>164</v>
      </c>
      <c r="C71" t="s">
        <v>726</v>
      </c>
      <c r="D71">
        <v>198</v>
      </c>
      <c r="E71">
        <v>172</v>
      </c>
      <c r="F71">
        <v>24</v>
      </c>
      <c r="G71">
        <v>189</v>
      </c>
      <c r="H71">
        <v>208</v>
      </c>
      <c r="I71">
        <v>-9</v>
      </c>
      <c r="J71">
        <v>-0.045454545454545456</v>
      </c>
      <c r="K71" t="s">
        <v>727</v>
      </c>
    </row>
    <row r="72" spans="1:11" x14ac:dyDescent="0.25">
      <c r="A72" t="s">
        <v>799</v>
      </c>
      <c r="B72" t="s">
        <v>164</v>
      </c>
      <c r="C72" t="s">
        <v>729</v>
      </c>
      <c r="D72">
        <v>198</v>
      </c>
      <c r="E72">
        <v>182</v>
      </c>
      <c r="F72">
        <v>30</v>
      </c>
      <c r="G72">
        <v>203</v>
      </c>
      <c r="H72">
        <v>208</v>
      </c>
      <c r="I72">
        <v>5</v>
      </c>
      <c r="J72">
        <v>0.025252525252525252</v>
      </c>
      <c r="K72" t="s">
        <v>727</v>
      </c>
    </row>
    <row r="73" spans="1:11" x14ac:dyDescent="0.25">
      <c r="A73" t="s">
        <v>800</v>
      </c>
      <c r="B73" t="s">
        <v>164</v>
      </c>
      <c r="C73" t="s">
        <v>731</v>
      </c>
      <c r="D73">
        <v>198</v>
      </c>
      <c r="E73">
        <v>192</v>
      </c>
      <c r="F73">
        <v>36</v>
      </c>
      <c r="G73">
        <v>217</v>
      </c>
      <c r="H73">
        <v>208</v>
      </c>
      <c r="I73">
        <v>19</v>
      </c>
      <c r="J73">
        <v>0.09595959595959595</v>
      </c>
      <c r="K73" t="s">
        <v>727</v>
      </c>
    </row>
    <row r="74" spans="1:11" x14ac:dyDescent="0.25">
      <c r="A74" t="s">
        <v>801</v>
      </c>
      <c r="B74" t="s">
        <v>168</v>
      </c>
      <c r="C74" t="s">
        <v>726</v>
      </c>
      <c r="D74">
        <v>204</v>
      </c>
      <c r="E74">
        <v>171</v>
      </c>
      <c r="F74">
        <v>24</v>
      </c>
      <c r="G74">
        <v>188</v>
      </c>
      <c r="H74">
        <v>220</v>
      </c>
      <c r="I74">
        <v>-16</v>
      </c>
      <c r="J74">
        <v>-0.0784313725490196</v>
      </c>
      <c r="K74" t="s">
        <v>727</v>
      </c>
    </row>
    <row r="75" spans="1:11" x14ac:dyDescent="0.25">
      <c r="A75" t="s">
        <v>802</v>
      </c>
      <c r="B75" t="s">
        <v>168</v>
      </c>
      <c r="C75" t="s">
        <v>729</v>
      </c>
      <c r="D75">
        <v>204</v>
      </c>
      <c r="E75">
        <v>182</v>
      </c>
      <c r="F75">
        <v>31</v>
      </c>
      <c r="G75">
        <v>204</v>
      </c>
      <c r="H75">
        <v>220</v>
      </c>
      <c r="I75">
        <v>0</v>
      </c>
      <c r="J75">
        <v>0</v>
      </c>
      <c r="K75" t="s">
        <v>727</v>
      </c>
    </row>
    <row r="76" spans="1:11" x14ac:dyDescent="0.25">
      <c r="A76" t="s">
        <v>803</v>
      </c>
      <c r="B76" t="s">
        <v>168</v>
      </c>
      <c r="C76" t="s">
        <v>731</v>
      </c>
      <c r="D76">
        <v>204</v>
      </c>
      <c r="E76">
        <v>192</v>
      </c>
      <c r="F76">
        <v>37</v>
      </c>
      <c r="G76">
        <v>218</v>
      </c>
      <c r="H76">
        <v>220</v>
      </c>
      <c r="I76">
        <v>14</v>
      </c>
      <c r="J76">
        <v>0.06862745098039216</v>
      </c>
      <c r="K76" t="s">
        <v>727</v>
      </c>
    </row>
    <row r="77" spans="1:11" x14ac:dyDescent="0.25">
      <c r="A77" t="s">
        <v>804</v>
      </c>
      <c r="B77" t="s">
        <v>173</v>
      </c>
      <c r="C77" t="s">
        <v>726</v>
      </c>
      <c r="D77">
        <v>210</v>
      </c>
      <c r="E77">
        <v>179</v>
      </c>
      <c r="F77">
        <v>25</v>
      </c>
      <c r="G77">
        <v>197</v>
      </c>
      <c r="H77">
        <v>202</v>
      </c>
      <c r="I77">
        <v>-13</v>
      </c>
      <c r="J77">
        <v>-0.06190476190476191</v>
      </c>
      <c r="K77" t="s">
        <v>727</v>
      </c>
    </row>
    <row r="78" spans="1:11" x14ac:dyDescent="0.25">
      <c r="A78" t="s">
        <v>805</v>
      </c>
      <c r="B78" t="s">
        <v>173</v>
      </c>
      <c r="C78" t="s">
        <v>729</v>
      </c>
      <c r="D78">
        <v>210</v>
      </c>
      <c r="E78">
        <v>189</v>
      </c>
      <c r="F78">
        <v>32</v>
      </c>
      <c r="G78">
        <v>211</v>
      </c>
      <c r="H78">
        <v>202</v>
      </c>
      <c r="I78">
        <v>1</v>
      </c>
      <c r="J78">
        <v>0.004761904761904762</v>
      </c>
      <c r="K78" t="s">
        <v>727</v>
      </c>
    </row>
    <row r="79" spans="1:11" x14ac:dyDescent="0.25">
      <c r="A79" t="s">
        <v>806</v>
      </c>
      <c r="B79" t="s">
        <v>173</v>
      </c>
      <c r="C79" t="s">
        <v>731</v>
      </c>
      <c r="D79">
        <v>210</v>
      </c>
      <c r="E79">
        <v>200</v>
      </c>
      <c r="F79">
        <v>38</v>
      </c>
      <c r="G79">
        <v>227</v>
      </c>
      <c r="H79">
        <v>202</v>
      </c>
      <c r="I79">
        <v>17</v>
      </c>
      <c r="J79">
        <v>0.08095238095238096</v>
      </c>
      <c r="K79" t="s">
        <v>727</v>
      </c>
    </row>
    <row r="80" spans="1:11" x14ac:dyDescent="0.25">
      <c r="A80" t="s">
        <v>807</v>
      </c>
      <c r="B80" t="s">
        <v>177</v>
      </c>
      <c r="C80" t="s">
        <v>726</v>
      </c>
      <c r="D80">
        <v>216</v>
      </c>
      <c r="E80">
        <v>186</v>
      </c>
      <c r="F80">
        <v>26</v>
      </c>
      <c r="G80">
        <v>204</v>
      </c>
      <c r="H80">
        <v>214</v>
      </c>
      <c r="I80">
        <v>-12</v>
      </c>
      <c r="J80">
        <v>-0.05555555555555555</v>
      </c>
      <c r="K80" t="s">
        <v>727</v>
      </c>
    </row>
    <row r="81" spans="1:11" x14ac:dyDescent="0.25">
      <c r="A81" t="s">
        <v>808</v>
      </c>
      <c r="B81" t="s">
        <v>177</v>
      </c>
      <c r="C81" t="s">
        <v>729</v>
      </c>
      <c r="D81">
        <v>216</v>
      </c>
      <c r="E81">
        <v>197</v>
      </c>
      <c r="F81">
        <v>32</v>
      </c>
      <c r="G81">
        <v>219</v>
      </c>
      <c r="H81">
        <v>214</v>
      </c>
      <c r="I81">
        <v>3</v>
      </c>
      <c r="J81">
        <v>0.013888888888888888</v>
      </c>
      <c r="K81" t="s">
        <v>727</v>
      </c>
    </row>
    <row r="82" spans="1:11" x14ac:dyDescent="0.25">
      <c r="A82" t="s">
        <v>809</v>
      </c>
      <c r="B82" t="s">
        <v>177</v>
      </c>
      <c r="C82" t="s">
        <v>731</v>
      </c>
      <c r="D82">
        <v>216</v>
      </c>
      <c r="E82">
        <v>207</v>
      </c>
      <c r="F82">
        <v>39</v>
      </c>
      <c r="G82">
        <v>234</v>
      </c>
      <c r="H82">
        <v>214</v>
      </c>
      <c r="I82">
        <v>18</v>
      </c>
      <c r="J82">
        <v>0.08333333333333333</v>
      </c>
      <c r="K82" t="s">
        <v>727</v>
      </c>
    </row>
    <row r="83" spans="1:11" x14ac:dyDescent="0.25">
      <c r="A83" t="s">
        <v>810</v>
      </c>
      <c r="B83" t="s">
        <v>181</v>
      </c>
      <c r="C83" t="s">
        <v>726</v>
      </c>
      <c r="D83">
        <v>222</v>
      </c>
      <c r="E83">
        <v>193</v>
      </c>
      <c r="F83">
        <v>27</v>
      </c>
      <c r="G83">
        <v>212</v>
      </c>
      <c r="H83">
        <v>226</v>
      </c>
      <c r="I83">
        <v>-10</v>
      </c>
      <c r="J83">
        <v>-0.04504504504504504</v>
      </c>
      <c r="K83" t="s">
        <v>727</v>
      </c>
    </row>
    <row r="84" spans="1:11" x14ac:dyDescent="0.25">
      <c r="A84" t="s">
        <v>811</v>
      </c>
      <c r="B84" t="s">
        <v>181</v>
      </c>
      <c r="C84" t="s">
        <v>729</v>
      </c>
      <c r="D84">
        <v>222</v>
      </c>
      <c r="E84">
        <v>204</v>
      </c>
      <c r="F84">
        <v>33</v>
      </c>
      <c r="G84">
        <v>227</v>
      </c>
      <c r="H84">
        <v>226</v>
      </c>
      <c r="I84">
        <v>5</v>
      </c>
      <c r="J84">
        <v>0.02252252252252252</v>
      </c>
      <c r="K84" t="s">
        <v>727</v>
      </c>
    </row>
    <row r="85" spans="1:11" x14ac:dyDescent="0.25">
      <c r="A85" t="s">
        <v>812</v>
      </c>
      <c r="B85" t="s">
        <v>181</v>
      </c>
      <c r="C85" t="s">
        <v>731</v>
      </c>
      <c r="D85">
        <v>222</v>
      </c>
      <c r="E85">
        <v>215</v>
      </c>
      <c r="F85">
        <v>40</v>
      </c>
      <c r="G85">
        <v>243</v>
      </c>
      <c r="H85">
        <v>226</v>
      </c>
      <c r="I85">
        <v>21</v>
      </c>
      <c r="J85">
        <v>0.0945945945945946</v>
      </c>
      <c r="K85" t="s">
        <v>727</v>
      </c>
    </row>
    <row r="86" spans="1:11" x14ac:dyDescent="0.25">
      <c r="A86" t="s">
        <v>813</v>
      </c>
      <c r="B86" t="s">
        <v>186</v>
      </c>
      <c r="C86" t="s">
        <v>726</v>
      </c>
      <c r="D86">
        <v>228</v>
      </c>
      <c r="E86">
        <v>192</v>
      </c>
      <c r="F86">
        <v>27</v>
      </c>
      <c r="G86">
        <v>211</v>
      </c>
      <c r="H86">
        <v>239</v>
      </c>
      <c r="I86">
        <v>-17</v>
      </c>
      <c r="J86">
        <v>-0.07456140350877193</v>
      </c>
      <c r="K86" t="s">
        <v>727</v>
      </c>
    </row>
    <row r="87" spans="1:11" x14ac:dyDescent="0.25">
      <c r="A87" t="s">
        <v>814</v>
      </c>
      <c r="B87" t="s">
        <v>186</v>
      </c>
      <c r="C87" t="s">
        <v>729</v>
      </c>
      <c r="D87">
        <v>228</v>
      </c>
      <c r="E87">
        <v>203</v>
      </c>
      <c r="F87">
        <v>34</v>
      </c>
      <c r="G87">
        <v>227</v>
      </c>
      <c r="H87">
        <v>239</v>
      </c>
      <c r="I87">
        <v>-1</v>
      </c>
      <c r="J87">
        <v>-0.0043859649122807015</v>
      </c>
      <c r="K87" t="s">
        <v>727</v>
      </c>
    </row>
    <row r="88" spans="1:11" x14ac:dyDescent="0.25">
      <c r="A88" t="s">
        <v>815</v>
      </c>
      <c r="B88" t="s">
        <v>186</v>
      </c>
      <c r="C88" t="s">
        <v>731</v>
      </c>
      <c r="D88">
        <v>228</v>
      </c>
      <c r="E88">
        <v>214</v>
      </c>
      <c r="F88">
        <v>41</v>
      </c>
      <c r="G88">
        <v>243</v>
      </c>
      <c r="H88">
        <v>239</v>
      </c>
      <c r="I88">
        <v>15</v>
      </c>
      <c r="J88">
        <v>0.06578947368421052</v>
      </c>
      <c r="K88" t="s">
        <v>727</v>
      </c>
    </row>
    <row r="89" spans="1:11" x14ac:dyDescent="0.25">
      <c r="A89" t="s">
        <v>816</v>
      </c>
      <c r="B89" t="s">
        <v>191</v>
      </c>
      <c r="C89" t="s">
        <v>726</v>
      </c>
      <c r="D89">
        <v>234</v>
      </c>
      <c r="E89">
        <v>199</v>
      </c>
      <c r="F89">
        <v>28</v>
      </c>
      <c r="G89">
        <v>219</v>
      </c>
      <c r="H89">
        <v>253</v>
      </c>
      <c r="I89">
        <v>-15</v>
      </c>
      <c r="J89">
        <v>-0.0641025641025641</v>
      </c>
      <c r="K89" t="s">
        <v>727</v>
      </c>
    </row>
    <row r="90" spans="1:11" x14ac:dyDescent="0.25">
      <c r="A90" t="s">
        <v>817</v>
      </c>
      <c r="B90" t="s">
        <v>191</v>
      </c>
      <c r="C90" t="s">
        <v>729</v>
      </c>
      <c r="D90">
        <v>234</v>
      </c>
      <c r="E90">
        <v>211</v>
      </c>
      <c r="F90">
        <v>35</v>
      </c>
      <c r="G90">
        <v>236</v>
      </c>
      <c r="H90">
        <v>253</v>
      </c>
      <c r="I90">
        <v>2</v>
      </c>
      <c r="J90">
        <v>0.008547008547008548</v>
      </c>
      <c r="K90" t="s">
        <v>727</v>
      </c>
    </row>
    <row r="91" spans="1:11" x14ac:dyDescent="0.25">
      <c r="A91" t="s">
        <v>818</v>
      </c>
      <c r="B91" t="s">
        <v>191</v>
      </c>
      <c r="C91" t="s">
        <v>731</v>
      </c>
      <c r="D91">
        <v>234</v>
      </c>
      <c r="E91">
        <v>222</v>
      </c>
      <c r="F91">
        <v>42</v>
      </c>
      <c r="G91">
        <v>251</v>
      </c>
      <c r="H91">
        <v>253</v>
      </c>
      <c r="I91">
        <v>17</v>
      </c>
      <c r="J91">
        <v>0.07264957264957266</v>
      </c>
      <c r="K91" t="s">
        <v>727</v>
      </c>
    </row>
    <row r="92" spans="1:11" x14ac:dyDescent="0.25">
      <c r="A92" t="s">
        <v>819</v>
      </c>
      <c r="B92" t="s">
        <v>196</v>
      </c>
      <c r="C92" t="s">
        <v>726</v>
      </c>
      <c r="D92">
        <v>240</v>
      </c>
      <c r="E92">
        <v>206</v>
      </c>
      <c r="F92">
        <v>29</v>
      </c>
      <c r="G92">
        <v>226</v>
      </c>
      <c r="H92">
        <v>230</v>
      </c>
      <c r="I92">
        <v>-14</v>
      </c>
      <c r="J92">
        <v>-0.058333333333333334</v>
      </c>
      <c r="K92" t="s">
        <v>727</v>
      </c>
    </row>
    <row r="93" spans="1:11" x14ac:dyDescent="0.25">
      <c r="A93" t="s">
        <v>820</v>
      </c>
      <c r="B93" t="s">
        <v>196</v>
      </c>
      <c r="C93" t="s">
        <v>729</v>
      </c>
      <c r="D93">
        <v>240</v>
      </c>
      <c r="E93">
        <v>218</v>
      </c>
      <c r="F93">
        <v>36</v>
      </c>
      <c r="G93">
        <v>243</v>
      </c>
      <c r="H93">
        <v>230</v>
      </c>
      <c r="I93">
        <v>3</v>
      </c>
      <c r="J93">
        <v>0.0125</v>
      </c>
      <c r="K93" t="s">
        <v>727</v>
      </c>
    </row>
    <row r="94" spans="1:11" x14ac:dyDescent="0.25">
      <c r="A94" t="s">
        <v>821</v>
      </c>
      <c r="B94" t="s">
        <v>196</v>
      </c>
      <c r="C94" t="s">
        <v>731</v>
      </c>
      <c r="D94">
        <v>240</v>
      </c>
      <c r="E94">
        <v>230</v>
      </c>
      <c r="F94">
        <v>43</v>
      </c>
      <c r="G94">
        <v>260</v>
      </c>
      <c r="H94">
        <v>230</v>
      </c>
      <c r="I94">
        <v>20</v>
      </c>
      <c r="J94">
        <v>0.08333333333333333</v>
      </c>
      <c r="K94" t="s">
        <v>727</v>
      </c>
    </row>
    <row r="95" spans="1:11" x14ac:dyDescent="0.25">
      <c r="A95" t="s">
        <v>822</v>
      </c>
      <c r="B95" t="s">
        <v>199</v>
      </c>
      <c r="C95" t="s">
        <v>726</v>
      </c>
      <c r="D95">
        <v>246</v>
      </c>
      <c r="E95">
        <v>214</v>
      </c>
      <c r="F95">
        <v>30</v>
      </c>
      <c r="G95">
        <v>235</v>
      </c>
      <c r="H95">
        <v>244</v>
      </c>
      <c r="I95">
        <v>-11</v>
      </c>
      <c r="J95">
        <v>-0.044715447154471545</v>
      </c>
      <c r="K95" t="s">
        <v>727</v>
      </c>
    </row>
    <row r="96" spans="1:11" x14ac:dyDescent="0.25">
      <c r="A96" t="s">
        <v>823</v>
      </c>
      <c r="B96" t="s">
        <v>199</v>
      </c>
      <c r="C96" t="s">
        <v>729</v>
      </c>
      <c r="D96">
        <v>246</v>
      </c>
      <c r="E96">
        <v>226</v>
      </c>
      <c r="F96">
        <v>37</v>
      </c>
      <c r="G96">
        <v>252</v>
      </c>
      <c r="H96">
        <v>244</v>
      </c>
      <c r="I96">
        <v>6</v>
      </c>
      <c r="J96">
        <v>0.024390243902439025</v>
      </c>
      <c r="K96" t="s">
        <v>727</v>
      </c>
    </row>
    <row r="97" spans="1:11" x14ac:dyDescent="0.25">
      <c r="A97" t="s">
        <v>824</v>
      </c>
      <c r="B97" t="s">
        <v>199</v>
      </c>
      <c r="C97" t="s">
        <v>731</v>
      </c>
      <c r="D97">
        <v>246</v>
      </c>
      <c r="E97">
        <v>239</v>
      </c>
      <c r="F97">
        <v>44</v>
      </c>
      <c r="G97">
        <v>270</v>
      </c>
      <c r="H97">
        <v>244</v>
      </c>
      <c r="I97">
        <v>24</v>
      </c>
      <c r="J97">
        <v>0.0975609756097561</v>
      </c>
      <c r="K97" t="s">
        <v>727</v>
      </c>
    </row>
    <row r="98" spans="1:11" x14ac:dyDescent="0.25">
      <c r="A98" t="s">
        <v>825</v>
      </c>
      <c r="B98" t="s">
        <v>203</v>
      </c>
      <c r="C98" t="s">
        <v>726</v>
      </c>
      <c r="D98">
        <v>252</v>
      </c>
      <c r="E98">
        <v>212</v>
      </c>
      <c r="F98">
        <v>30</v>
      </c>
      <c r="G98">
        <v>233</v>
      </c>
      <c r="H98">
        <v>257</v>
      </c>
      <c r="I98">
        <v>-19</v>
      </c>
      <c r="J98">
        <v>-0.07539682539682539</v>
      </c>
      <c r="K98" t="s">
        <v>727</v>
      </c>
    </row>
    <row r="99" spans="1:11" x14ac:dyDescent="0.25">
      <c r="A99" t="s">
        <v>826</v>
      </c>
      <c r="B99" t="s">
        <v>203</v>
      </c>
      <c r="C99" t="s">
        <v>729</v>
      </c>
      <c r="D99">
        <v>252</v>
      </c>
      <c r="E99">
        <v>224</v>
      </c>
      <c r="F99">
        <v>38</v>
      </c>
      <c r="G99">
        <v>251</v>
      </c>
      <c r="H99">
        <v>257</v>
      </c>
      <c r="I99">
        <v>-1</v>
      </c>
      <c r="J99">
        <v>-0.003968253968253968</v>
      </c>
      <c r="K99" t="s">
        <v>727</v>
      </c>
    </row>
    <row r="100" spans="1:11" x14ac:dyDescent="0.25">
      <c r="A100" t="s">
        <v>827</v>
      </c>
      <c r="B100" t="s">
        <v>203</v>
      </c>
      <c r="C100" t="s">
        <v>731</v>
      </c>
      <c r="D100">
        <v>252</v>
      </c>
      <c r="E100">
        <v>237</v>
      </c>
      <c r="F100">
        <v>45</v>
      </c>
      <c r="G100">
        <v>269</v>
      </c>
      <c r="H100">
        <v>257</v>
      </c>
      <c r="I100">
        <v>17</v>
      </c>
      <c r="J100">
        <v>0.06746031746031746</v>
      </c>
      <c r="K100" t="s">
        <v>727</v>
      </c>
    </row>
    <row r="101" spans="1:11" x14ac:dyDescent="0.25">
      <c r="A101" t="s">
        <v>828</v>
      </c>
      <c r="B101" t="s">
        <v>207</v>
      </c>
      <c r="C101" t="s">
        <v>726</v>
      </c>
      <c r="D101">
        <v>258</v>
      </c>
      <c r="E101">
        <v>219</v>
      </c>
      <c r="F101">
        <v>31</v>
      </c>
      <c r="G101">
        <v>241</v>
      </c>
      <c r="H101">
        <v>271</v>
      </c>
      <c r="I101">
        <v>-17</v>
      </c>
      <c r="J101">
        <v>-0.06589147286821706</v>
      </c>
      <c r="K101" t="s">
        <v>727</v>
      </c>
    </row>
    <row r="102" spans="1:11" x14ac:dyDescent="0.25">
      <c r="A102" t="s">
        <v>829</v>
      </c>
      <c r="B102" t="s">
        <v>207</v>
      </c>
      <c r="C102" t="s">
        <v>729</v>
      </c>
      <c r="D102">
        <v>258</v>
      </c>
      <c r="E102">
        <v>232</v>
      </c>
      <c r="F102">
        <v>39</v>
      </c>
      <c r="G102">
        <v>259</v>
      </c>
      <c r="H102">
        <v>271</v>
      </c>
      <c r="I102">
        <v>1</v>
      </c>
      <c r="J102">
        <v>0.003875968992248062</v>
      </c>
      <c r="K102" t="s">
        <v>727</v>
      </c>
    </row>
    <row r="103" spans="1:11" x14ac:dyDescent="0.25">
      <c r="A103" t="s">
        <v>830</v>
      </c>
      <c r="B103" t="s">
        <v>207</v>
      </c>
      <c r="C103" t="s">
        <v>731</v>
      </c>
      <c r="D103">
        <v>258</v>
      </c>
      <c r="E103">
        <v>245</v>
      </c>
      <c r="F103">
        <v>46</v>
      </c>
      <c r="G103">
        <v>277</v>
      </c>
      <c r="H103">
        <v>271</v>
      </c>
      <c r="I103">
        <v>19</v>
      </c>
      <c r="J103">
        <v>0.07364341085271318</v>
      </c>
      <c r="K103" t="s">
        <v>727</v>
      </c>
    </row>
    <row r="104" spans="1:11" x14ac:dyDescent="0.25">
      <c r="A104" t="s">
        <v>831</v>
      </c>
      <c r="B104" t="s">
        <v>210</v>
      </c>
      <c r="C104" t="s">
        <v>726</v>
      </c>
      <c r="D104">
        <v>264</v>
      </c>
      <c r="E104">
        <v>227</v>
      </c>
      <c r="F104">
        <v>32</v>
      </c>
      <c r="G104">
        <v>249</v>
      </c>
      <c r="H104">
        <v>285</v>
      </c>
      <c r="I104">
        <v>-15</v>
      </c>
      <c r="J104">
        <v>-0.056818181818181816</v>
      </c>
      <c r="K104" t="s">
        <v>727</v>
      </c>
    </row>
    <row r="105" spans="1:11" x14ac:dyDescent="0.25">
      <c r="A105" t="s">
        <v>832</v>
      </c>
      <c r="B105" t="s">
        <v>210</v>
      </c>
      <c r="C105" t="s">
        <v>729</v>
      </c>
      <c r="D105">
        <v>264</v>
      </c>
      <c r="E105">
        <v>240</v>
      </c>
      <c r="F105">
        <v>40</v>
      </c>
      <c r="G105">
        <v>268</v>
      </c>
      <c r="H105">
        <v>285</v>
      </c>
      <c r="I105">
        <v>4</v>
      </c>
      <c r="J105">
        <v>0.015151515151515152</v>
      </c>
      <c r="K105" t="s">
        <v>727</v>
      </c>
    </row>
    <row r="106" spans="1:11" x14ac:dyDescent="0.25">
      <c r="A106" t="s">
        <v>833</v>
      </c>
      <c r="B106" t="s">
        <v>210</v>
      </c>
      <c r="C106" t="s">
        <v>731</v>
      </c>
      <c r="D106">
        <v>264</v>
      </c>
      <c r="E106">
        <v>253</v>
      </c>
      <c r="F106">
        <v>48</v>
      </c>
      <c r="G106">
        <v>287</v>
      </c>
      <c r="H106">
        <v>285</v>
      </c>
      <c r="I106">
        <v>23</v>
      </c>
      <c r="J106">
        <v>0.08712121212121213</v>
      </c>
      <c r="K106" t="s">
        <v>727</v>
      </c>
    </row>
    <row r="107" spans="1:11" x14ac:dyDescent="0.25">
      <c r="A107" t="s">
        <v>834</v>
      </c>
      <c r="B107" t="s">
        <v>214</v>
      </c>
      <c r="C107" t="s">
        <v>726</v>
      </c>
      <c r="D107">
        <v>270</v>
      </c>
      <c r="E107">
        <v>235</v>
      </c>
      <c r="F107">
        <v>32</v>
      </c>
      <c r="G107">
        <v>257</v>
      </c>
      <c r="H107">
        <v>259</v>
      </c>
      <c r="I107">
        <v>-13</v>
      </c>
      <c r="J107">
        <v>-0.04814814814814815</v>
      </c>
      <c r="K107" t="s">
        <v>727</v>
      </c>
    </row>
    <row r="108" spans="1:11" x14ac:dyDescent="0.25">
      <c r="A108" t="s">
        <v>835</v>
      </c>
      <c r="B108" t="s">
        <v>214</v>
      </c>
      <c r="C108" t="s">
        <v>729</v>
      </c>
      <c r="D108">
        <v>270</v>
      </c>
      <c r="E108">
        <v>248</v>
      </c>
      <c r="F108">
        <v>41</v>
      </c>
      <c r="G108">
        <v>277</v>
      </c>
      <c r="H108">
        <v>259</v>
      </c>
      <c r="I108">
        <v>7</v>
      </c>
      <c r="J108">
        <v>0.025925925925925925</v>
      </c>
      <c r="K108" t="s">
        <v>727</v>
      </c>
    </row>
    <row r="109" spans="1:11" x14ac:dyDescent="0.25">
      <c r="A109" t="s">
        <v>836</v>
      </c>
      <c r="B109" t="s">
        <v>214</v>
      </c>
      <c r="C109" t="s">
        <v>731</v>
      </c>
      <c r="D109">
        <v>270</v>
      </c>
      <c r="E109">
        <v>262</v>
      </c>
      <c r="F109">
        <v>49</v>
      </c>
      <c r="G109">
        <v>296</v>
      </c>
      <c r="H109">
        <v>259</v>
      </c>
      <c r="I109">
        <v>26</v>
      </c>
      <c r="J109">
        <v>0.0962962962962963</v>
      </c>
      <c r="K109" t="s">
        <v>727</v>
      </c>
    </row>
    <row r="110" spans="1:11" x14ac:dyDescent="0.25">
      <c r="A110" t="s">
        <v>837</v>
      </c>
      <c r="B110" t="s">
        <v>217</v>
      </c>
      <c r="C110" t="s">
        <v>726</v>
      </c>
      <c r="D110">
        <v>276</v>
      </c>
      <c r="E110">
        <v>232</v>
      </c>
      <c r="F110">
        <v>33</v>
      </c>
      <c r="G110">
        <v>255</v>
      </c>
      <c r="H110">
        <v>273</v>
      </c>
      <c r="I110">
        <v>-21</v>
      </c>
      <c r="J110">
        <v>-0.07608695652173914</v>
      </c>
      <c r="K110" t="s">
        <v>727</v>
      </c>
    </row>
    <row r="111" spans="1:11" x14ac:dyDescent="0.25">
      <c r="A111" t="s">
        <v>838</v>
      </c>
      <c r="B111" t="s">
        <v>217</v>
      </c>
      <c r="C111" t="s">
        <v>729</v>
      </c>
      <c r="D111">
        <v>276</v>
      </c>
      <c r="E111">
        <v>246</v>
      </c>
      <c r="F111">
        <v>41</v>
      </c>
      <c r="G111">
        <v>275</v>
      </c>
      <c r="H111">
        <v>273</v>
      </c>
      <c r="I111">
        <v>-1</v>
      </c>
      <c r="J111">
        <v>-0.0036231884057971015</v>
      </c>
      <c r="K111" t="s">
        <v>727</v>
      </c>
    </row>
    <row r="112" spans="1:11" x14ac:dyDescent="0.25">
      <c r="A112" t="s">
        <v>839</v>
      </c>
      <c r="B112" t="s">
        <v>217</v>
      </c>
      <c r="C112" t="s">
        <v>731</v>
      </c>
      <c r="D112">
        <v>276</v>
      </c>
      <c r="E112">
        <v>259</v>
      </c>
      <c r="F112">
        <v>50</v>
      </c>
      <c r="G112">
        <v>294</v>
      </c>
      <c r="H112">
        <v>273</v>
      </c>
      <c r="I112">
        <v>18</v>
      </c>
      <c r="J112">
        <v>0.06521739130434782</v>
      </c>
      <c r="K112" t="s">
        <v>727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workbookViewId="0" showGridLines="0"/>
  </sheetViews>
  <sheetFormatPr defaultRowHeight="15" outlineLevelRow="0" outlineLevelCol="0" x14ac:dyDescent="55"/>
  <cols>
    <col min="1" max="1" width="14" customWidth="1"/>
    <col min="2" max="2" width="12" customWidth="1"/>
    <col min="3" max="3" width="16" customWidth="1"/>
    <col min="4" max="5" width="14" customWidth="1"/>
    <col min="6" max="8" width="12" customWidth="1"/>
    <col min="9" max="9" width="10" customWidth="1"/>
    <col min="10" max="10" width="12" customWidth="1"/>
  </cols>
  <sheetData>
    <row r="1" spans="1:10" x14ac:dyDescent="0.25">
      <c r="A1" t="s">
        <v>840</v>
      </c>
      <c r="B1" t="s">
        <v>0</v>
      </c>
      <c r="C1" t="s">
        <v>841</v>
      </c>
      <c r="D1" t="s">
        <v>842</v>
      </c>
      <c r="E1" t="s">
        <v>5</v>
      </c>
      <c r="F1" t="s">
        <v>843</v>
      </c>
      <c r="G1" t="s">
        <v>844</v>
      </c>
      <c r="H1" t="s">
        <v>845</v>
      </c>
      <c r="I1" t="s">
        <v>846</v>
      </c>
      <c r="J1" t="s">
        <v>847</v>
      </c>
    </row>
    <row r="2" spans="1:10" x14ac:dyDescent="0.25">
      <c r="A2" t="s">
        <v>848</v>
      </c>
      <c r="B2" t="s">
        <v>20</v>
      </c>
      <c r="C2" t="s">
        <v>849</v>
      </c>
      <c r="D2" t="s">
        <v>4</v>
      </c>
      <c r="E2" t="s">
        <v>25</v>
      </c>
      <c r="F2">
        <v>80</v>
      </c>
      <c r="G2">
        <v>70</v>
      </c>
      <c r="H2">
        <v>0.875</v>
      </c>
      <c r="I2">
        <v>120</v>
      </c>
      <c r="J2" t="s">
        <v>46</v>
      </c>
    </row>
    <row r="3" spans="1:10" x14ac:dyDescent="0.25">
      <c r="A3" t="s">
        <v>850</v>
      </c>
      <c r="B3" t="s">
        <v>20</v>
      </c>
      <c r="C3" t="s">
        <v>851</v>
      </c>
      <c r="D3" t="s">
        <v>852</v>
      </c>
      <c r="E3" t="s">
        <v>25</v>
      </c>
      <c r="F3">
        <v>80</v>
      </c>
      <c r="G3">
        <v>82</v>
      </c>
      <c r="H3">
        <v>1.025</v>
      </c>
      <c r="I3">
        <v>130</v>
      </c>
      <c r="J3" t="s">
        <v>33</v>
      </c>
    </row>
    <row r="4" spans="1:10" x14ac:dyDescent="0.25">
      <c r="A4" t="s">
        <v>853</v>
      </c>
      <c r="B4" t="s">
        <v>34</v>
      </c>
      <c r="C4" t="s">
        <v>851</v>
      </c>
      <c r="D4" t="s">
        <v>4</v>
      </c>
      <c r="E4" t="s">
        <v>39</v>
      </c>
      <c r="F4">
        <v>80</v>
      </c>
      <c r="G4">
        <v>82</v>
      </c>
      <c r="H4">
        <v>1.025</v>
      </c>
      <c r="I4">
        <v>125</v>
      </c>
      <c r="J4" t="s">
        <v>33</v>
      </c>
    </row>
    <row r="5" spans="1:10" x14ac:dyDescent="0.25">
      <c r="A5" t="s">
        <v>854</v>
      </c>
      <c r="B5" t="s">
        <v>34</v>
      </c>
      <c r="C5" t="s">
        <v>855</v>
      </c>
      <c r="D5" t="s">
        <v>852</v>
      </c>
      <c r="E5" t="s">
        <v>39</v>
      </c>
      <c r="F5">
        <v>80</v>
      </c>
      <c r="G5">
        <v>94</v>
      </c>
      <c r="H5">
        <v>1.175</v>
      </c>
      <c r="I5">
        <v>135</v>
      </c>
      <c r="J5" t="s">
        <v>33</v>
      </c>
    </row>
    <row r="6" spans="1:10" x14ac:dyDescent="0.25">
      <c r="A6" t="s">
        <v>856</v>
      </c>
      <c r="B6" t="s">
        <v>34</v>
      </c>
      <c r="C6" t="s">
        <v>857</v>
      </c>
      <c r="D6" t="s">
        <v>858</v>
      </c>
      <c r="E6" t="s">
        <v>39</v>
      </c>
      <c r="F6">
        <v>80</v>
      </c>
      <c r="G6">
        <v>106</v>
      </c>
      <c r="H6">
        <v>1.325</v>
      </c>
      <c r="I6">
        <v>145</v>
      </c>
      <c r="J6" t="s">
        <v>33</v>
      </c>
    </row>
    <row r="7" spans="1:10" x14ac:dyDescent="0.25">
      <c r="A7" t="s">
        <v>859</v>
      </c>
      <c r="B7" t="s">
        <v>47</v>
      </c>
      <c r="C7" t="s">
        <v>855</v>
      </c>
      <c r="D7" t="s">
        <v>4</v>
      </c>
      <c r="E7" t="s">
        <v>52</v>
      </c>
      <c r="F7">
        <v>80</v>
      </c>
      <c r="G7">
        <v>94</v>
      </c>
      <c r="H7">
        <v>1.175</v>
      </c>
      <c r="I7">
        <v>130</v>
      </c>
      <c r="J7" t="s">
        <v>33</v>
      </c>
    </row>
    <row r="8" spans="1:10" x14ac:dyDescent="0.25">
      <c r="A8" t="s">
        <v>860</v>
      </c>
      <c r="B8" t="s">
        <v>47</v>
      </c>
      <c r="C8" t="s">
        <v>857</v>
      </c>
      <c r="D8" t="s">
        <v>852</v>
      </c>
      <c r="E8" t="s">
        <v>52</v>
      </c>
      <c r="F8">
        <v>80</v>
      </c>
      <c r="G8">
        <v>106</v>
      </c>
      <c r="H8">
        <v>1.325</v>
      </c>
      <c r="I8">
        <v>140</v>
      </c>
      <c r="J8" t="s">
        <v>33</v>
      </c>
    </row>
    <row r="9" spans="1:10" x14ac:dyDescent="0.25">
      <c r="A9" t="s">
        <v>861</v>
      </c>
      <c r="B9" t="s">
        <v>56</v>
      </c>
      <c r="C9" t="s">
        <v>857</v>
      </c>
      <c r="D9" t="s">
        <v>4</v>
      </c>
      <c r="E9" t="s">
        <v>61</v>
      </c>
      <c r="F9">
        <v>80</v>
      </c>
      <c r="G9">
        <v>106</v>
      </c>
      <c r="H9">
        <v>1.325</v>
      </c>
      <c r="I9">
        <v>135</v>
      </c>
      <c r="J9" t="s">
        <v>33</v>
      </c>
    </row>
    <row r="10" spans="1:10" x14ac:dyDescent="0.25">
      <c r="A10" t="s">
        <v>862</v>
      </c>
      <c r="B10" t="s">
        <v>56</v>
      </c>
      <c r="C10" t="s">
        <v>863</v>
      </c>
      <c r="D10" t="s">
        <v>852</v>
      </c>
      <c r="E10" t="s">
        <v>61</v>
      </c>
      <c r="F10">
        <v>80</v>
      </c>
      <c r="G10">
        <v>118</v>
      </c>
      <c r="H10">
        <v>1.475</v>
      </c>
      <c r="I10">
        <v>145</v>
      </c>
      <c r="J10" t="s">
        <v>33</v>
      </c>
    </row>
    <row r="11" spans="1:10" x14ac:dyDescent="0.25">
      <c r="A11" t="s">
        <v>864</v>
      </c>
      <c r="B11" t="s">
        <v>56</v>
      </c>
      <c r="C11" t="s">
        <v>865</v>
      </c>
      <c r="D11" t="s">
        <v>858</v>
      </c>
      <c r="E11" t="s">
        <v>61</v>
      </c>
      <c r="F11">
        <v>80</v>
      </c>
      <c r="G11">
        <v>130</v>
      </c>
      <c r="H11">
        <v>1.625</v>
      </c>
      <c r="I11">
        <v>155</v>
      </c>
      <c r="J11" t="s">
        <v>33</v>
      </c>
    </row>
    <row r="12" spans="1:10" x14ac:dyDescent="0.25">
      <c r="A12" t="s">
        <v>866</v>
      </c>
      <c r="B12" t="s">
        <v>67</v>
      </c>
      <c r="C12" t="s">
        <v>863</v>
      </c>
      <c r="D12" t="s">
        <v>4</v>
      </c>
      <c r="E12" t="s">
        <v>72</v>
      </c>
      <c r="F12">
        <v>80</v>
      </c>
      <c r="G12">
        <v>118</v>
      </c>
      <c r="H12">
        <v>1.475</v>
      </c>
      <c r="I12">
        <v>140</v>
      </c>
      <c r="J12" t="s">
        <v>33</v>
      </c>
    </row>
    <row r="13" spans="1:10" x14ac:dyDescent="0.25">
      <c r="A13" t="s">
        <v>867</v>
      </c>
      <c r="B13" t="s">
        <v>67</v>
      </c>
      <c r="C13" t="s">
        <v>865</v>
      </c>
      <c r="D13" t="s">
        <v>852</v>
      </c>
      <c r="E13" t="s">
        <v>72</v>
      </c>
      <c r="F13">
        <v>80</v>
      </c>
      <c r="G13">
        <v>130</v>
      </c>
      <c r="H13">
        <v>1.625</v>
      </c>
      <c r="I13">
        <v>150</v>
      </c>
      <c r="J13" t="s">
        <v>33</v>
      </c>
    </row>
    <row r="14" spans="1:10" x14ac:dyDescent="0.25">
      <c r="A14" t="s">
        <v>868</v>
      </c>
      <c r="B14" t="s">
        <v>79</v>
      </c>
      <c r="C14" t="s">
        <v>865</v>
      </c>
      <c r="D14" t="s">
        <v>4</v>
      </c>
      <c r="E14" t="s">
        <v>84</v>
      </c>
      <c r="F14">
        <v>80</v>
      </c>
      <c r="G14">
        <v>130</v>
      </c>
      <c r="H14">
        <v>1.625</v>
      </c>
      <c r="I14">
        <v>145</v>
      </c>
      <c r="J14" t="s">
        <v>33</v>
      </c>
    </row>
    <row r="15" spans="1:10" x14ac:dyDescent="0.25">
      <c r="A15" t="s">
        <v>869</v>
      </c>
      <c r="B15" t="s">
        <v>79</v>
      </c>
      <c r="C15" t="s">
        <v>870</v>
      </c>
      <c r="D15" t="s">
        <v>852</v>
      </c>
      <c r="E15" t="s">
        <v>84</v>
      </c>
      <c r="F15">
        <v>80</v>
      </c>
      <c r="G15">
        <v>70</v>
      </c>
      <c r="H15">
        <v>0.875</v>
      </c>
      <c r="I15">
        <v>155</v>
      </c>
      <c r="J15" t="s">
        <v>46</v>
      </c>
    </row>
    <row r="16" spans="1:10" x14ac:dyDescent="0.25">
      <c r="A16" t="s">
        <v>871</v>
      </c>
      <c r="B16" t="s">
        <v>79</v>
      </c>
      <c r="C16" t="s">
        <v>872</v>
      </c>
      <c r="D16" t="s">
        <v>858</v>
      </c>
      <c r="E16" t="s">
        <v>84</v>
      </c>
      <c r="F16">
        <v>80</v>
      </c>
      <c r="G16">
        <v>82</v>
      </c>
      <c r="H16">
        <v>1.025</v>
      </c>
      <c r="I16">
        <v>165</v>
      </c>
      <c r="J16" t="s">
        <v>33</v>
      </c>
    </row>
    <row r="17" spans="1:10" x14ac:dyDescent="0.25">
      <c r="A17" t="s">
        <v>873</v>
      </c>
      <c r="B17" t="s">
        <v>90</v>
      </c>
      <c r="C17" t="s">
        <v>870</v>
      </c>
      <c r="D17" t="s">
        <v>4</v>
      </c>
      <c r="E17" t="s">
        <v>25</v>
      </c>
      <c r="F17">
        <v>80</v>
      </c>
      <c r="G17">
        <v>70</v>
      </c>
      <c r="H17">
        <v>0.875</v>
      </c>
      <c r="I17">
        <v>150</v>
      </c>
      <c r="J17" t="s">
        <v>46</v>
      </c>
    </row>
    <row r="18" spans="1:10" x14ac:dyDescent="0.25">
      <c r="A18" t="s">
        <v>874</v>
      </c>
      <c r="B18" t="s">
        <v>90</v>
      </c>
      <c r="C18" t="s">
        <v>872</v>
      </c>
      <c r="D18" t="s">
        <v>852</v>
      </c>
      <c r="E18" t="s">
        <v>25</v>
      </c>
      <c r="F18">
        <v>80</v>
      </c>
      <c r="G18">
        <v>82</v>
      </c>
      <c r="H18">
        <v>1.025</v>
      </c>
      <c r="I18">
        <v>160</v>
      </c>
      <c r="J18" t="s">
        <v>33</v>
      </c>
    </row>
    <row r="19" spans="1:10" x14ac:dyDescent="0.25">
      <c r="A19" t="s">
        <v>875</v>
      </c>
      <c r="B19" t="s">
        <v>95</v>
      </c>
      <c r="C19" t="s">
        <v>872</v>
      </c>
      <c r="D19" t="s">
        <v>4</v>
      </c>
      <c r="E19" t="s">
        <v>39</v>
      </c>
      <c r="F19">
        <v>80</v>
      </c>
      <c r="G19">
        <v>82</v>
      </c>
      <c r="H19">
        <v>1.025</v>
      </c>
      <c r="I19">
        <v>155</v>
      </c>
      <c r="J19" t="s">
        <v>33</v>
      </c>
    </row>
    <row r="20" spans="1:10" x14ac:dyDescent="0.25">
      <c r="A20" t="s">
        <v>876</v>
      </c>
      <c r="B20" t="s">
        <v>95</v>
      </c>
      <c r="C20" t="s">
        <v>849</v>
      </c>
      <c r="D20" t="s">
        <v>852</v>
      </c>
      <c r="E20" t="s">
        <v>39</v>
      </c>
      <c r="F20">
        <v>80</v>
      </c>
      <c r="G20">
        <v>94</v>
      </c>
      <c r="H20">
        <v>1.175</v>
      </c>
      <c r="I20">
        <v>165</v>
      </c>
      <c r="J20" t="s">
        <v>33</v>
      </c>
    </row>
    <row r="21" spans="1:10" x14ac:dyDescent="0.25">
      <c r="A21" t="s">
        <v>877</v>
      </c>
      <c r="B21" t="s">
        <v>95</v>
      </c>
      <c r="C21" t="s">
        <v>851</v>
      </c>
      <c r="D21" t="s">
        <v>858</v>
      </c>
      <c r="E21" t="s">
        <v>39</v>
      </c>
      <c r="F21">
        <v>80</v>
      </c>
      <c r="G21">
        <v>106</v>
      </c>
      <c r="H21">
        <v>1.325</v>
      </c>
      <c r="I21">
        <v>175</v>
      </c>
      <c r="J21" t="s">
        <v>33</v>
      </c>
    </row>
    <row r="22" spans="1:10" x14ac:dyDescent="0.25">
      <c r="A22" t="s">
        <v>878</v>
      </c>
      <c r="B22" t="s">
        <v>100</v>
      </c>
      <c r="C22" t="s">
        <v>849</v>
      </c>
      <c r="D22" t="s">
        <v>4</v>
      </c>
      <c r="E22" t="s">
        <v>52</v>
      </c>
      <c r="F22">
        <v>80</v>
      </c>
      <c r="G22">
        <v>94</v>
      </c>
      <c r="H22">
        <v>1.175</v>
      </c>
      <c r="I22">
        <v>160</v>
      </c>
      <c r="J22" t="s">
        <v>33</v>
      </c>
    </row>
    <row r="23" spans="1:10" x14ac:dyDescent="0.25">
      <c r="A23" t="s">
        <v>879</v>
      </c>
      <c r="B23" t="s">
        <v>100</v>
      </c>
      <c r="C23" t="s">
        <v>851</v>
      </c>
      <c r="D23" t="s">
        <v>852</v>
      </c>
      <c r="E23" t="s">
        <v>52</v>
      </c>
      <c r="F23">
        <v>80</v>
      </c>
      <c r="G23">
        <v>106</v>
      </c>
      <c r="H23">
        <v>1.325</v>
      </c>
      <c r="I23">
        <v>170</v>
      </c>
      <c r="J23" t="s">
        <v>33</v>
      </c>
    </row>
    <row r="24" spans="1:10" x14ac:dyDescent="0.25">
      <c r="A24" t="s">
        <v>880</v>
      </c>
      <c r="B24" t="s">
        <v>105</v>
      </c>
      <c r="C24" t="s">
        <v>851</v>
      </c>
      <c r="D24" t="s">
        <v>4</v>
      </c>
      <c r="E24" t="s">
        <v>61</v>
      </c>
      <c r="F24">
        <v>80</v>
      </c>
      <c r="G24">
        <v>106</v>
      </c>
      <c r="H24">
        <v>1.325</v>
      </c>
      <c r="I24">
        <v>165</v>
      </c>
      <c r="J24" t="s">
        <v>33</v>
      </c>
    </row>
    <row r="25" spans="1:10" x14ac:dyDescent="0.25">
      <c r="A25" t="s">
        <v>881</v>
      </c>
      <c r="B25" t="s">
        <v>105</v>
      </c>
      <c r="C25" t="s">
        <v>855</v>
      </c>
      <c r="D25" t="s">
        <v>852</v>
      </c>
      <c r="E25" t="s">
        <v>61</v>
      </c>
      <c r="F25">
        <v>80</v>
      </c>
      <c r="G25">
        <v>118</v>
      </c>
      <c r="H25">
        <v>1.475</v>
      </c>
      <c r="I25">
        <v>175</v>
      </c>
      <c r="J25" t="s">
        <v>33</v>
      </c>
    </row>
    <row r="26" spans="1:10" x14ac:dyDescent="0.25">
      <c r="A26" t="s">
        <v>882</v>
      </c>
      <c r="B26" t="s">
        <v>105</v>
      </c>
      <c r="C26" t="s">
        <v>857</v>
      </c>
      <c r="D26" t="s">
        <v>858</v>
      </c>
      <c r="E26" t="s">
        <v>61</v>
      </c>
      <c r="F26">
        <v>80</v>
      </c>
      <c r="G26">
        <v>130</v>
      </c>
      <c r="H26">
        <v>1.625</v>
      </c>
      <c r="I26">
        <v>185</v>
      </c>
      <c r="J26" t="s">
        <v>33</v>
      </c>
    </row>
    <row r="27" spans="1:10" x14ac:dyDescent="0.25">
      <c r="A27" t="s">
        <v>883</v>
      </c>
      <c r="B27" t="s">
        <v>110</v>
      </c>
      <c r="C27" t="s">
        <v>855</v>
      </c>
      <c r="D27" t="s">
        <v>4</v>
      </c>
      <c r="E27" t="s">
        <v>72</v>
      </c>
      <c r="F27">
        <v>80</v>
      </c>
      <c r="G27">
        <v>118</v>
      </c>
      <c r="H27">
        <v>1.475</v>
      </c>
      <c r="I27">
        <v>170</v>
      </c>
      <c r="J27" t="s">
        <v>33</v>
      </c>
    </row>
    <row r="28" spans="1:10" x14ac:dyDescent="0.25">
      <c r="A28" t="s">
        <v>884</v>
      </c>
      <c r="B28" t="s">
        <v>110</v>
      </c>
      <c r="C28" t="s">
        <v>857</v>
      </c>
      <c r="D28" t="s">
        <v>852</v>
      </c>
      <c r="E28" t="s">
        <v>72</v>
      </c>
      <c r="F28">
        <v>80</v>
      </c>
      <c r="G28">
        <v>130</v>
      </c>
      <c r="H28">
        <v>1.625</v>
      </c>
      <c r="I28">
        <v>180</v>
      </c>
      <c r="J28" t="s">
        <v>33</v>
      </c>
    </row>
    <row r="29" spans="1:10" x14ac:dyDescent="0.25">
      <c r="A29" t="s">
        <v>885</v>
      </c>
      <c r="B29" t="s">
        <v>114</v>
      </c>
      <c r="C29" t="s">
        <v>857</v>
      </c>
      <c r="D29" t="s">
        <v>4</v>
      </c>
      <c r="E29" t="s">
        <v>84</v>
      </c>
      <c r="F29">
        <v>80</v>
      </c>
      <c r="G29">
        <v>130</v>
      </c>
      <c r="H29">
        <v>1.625</v>
      </c>
      <c r="I29">
        <v>175</v>
      </c>
      <c r="J29" t="s">
        <v>33</v>
      </c>
    </row>
    <row r="30" spans="1:10" x14ac:dyDescent="0.25">
      <c r="A30" t="s">
        <v>886</v>
      </c>
      <c r="B30" t="s">
        <v>114</v>
      </c>
      <c r="C30" t="s">
        <v>863</v>
      </c>
      <c r="D30" t="s">
        <v>852</v>
      </c>
      <c r="E30" t="s">
        <v>84</v>
      </c>
      <c r="F30">
        <v>80</v>
      </c>
      <c r="G30">
        <v>70</v>
      </c>
      <c r="H30">
        <v>0.875</v>
      </c>
      <c r="I30">
        <v>185</v>
      </c>
      <c r="J30" t="s">
        <v>46</v>
      </c>
    </row>
    <row r="31" spans="1:10" x14ac:dyDescent="0.25">
      <c r="A31" t="s">
        <v>887</v>
      </c>
      <c r="B31" t="s">
        <v>114</v>
      </c>
      <c r="C31" t="s">
        <v>865</v>
      </c>
      <c r="D31" t="s">
        <v>858</v>
      </c>
      <c r="E31" t="s">
        <v>84</v>
      </c>
      <c r="F31">
        <v>80</v>
      </c>
      <c r="G31">
        <v>82</v>
      </c>
      <c r="H31">
        <v>1.025</v>
      </c>
      <c r="I31">
        <v>195</v>
      </c>
      <c r="J31" t="s">
        <v>33</v>
      </c>
    </row>
    <row r="32" spans="1:10" x14ac:dyDescent="0.25">
      <c r="A32" t="s">
        <v>888</v>
      </c>
      <c r="B32" t="s">
        <v>118</v>
      </c>
      <c r="C32" t="s">
        <v>863</v>
      </c>
      <c r="D32" t="s">
        <v>4</v>
      </c>
      <c r="E32" t="s">
        <v>25</v>
      </c>
      <c r="F32">
        <v>80</v>
      </c>
      <c r="G32">
        <v>70</v>
      </c>
      <c r="H32">
        <v>0.875</v>
      </c>
      <c r="I32">
        <v>180</v>
      </c>
      <c r="J32" t="s">
        <v>46</v>
      </c>
    </row>
    <row r="33" spans="1:10" x14ac:dyDescent="0.25">
      <c r="A33" t="s">
        <v>889</v>
      </c>
      <c r="B33" t="s">
        <v>118</v>
      </c>
      <c r="C33" t="s">
        <v>865</v>
      </c>
      <c r="D33" t="s">
        <v>852</v>
      </c>
      <c r="E33" t="s">
        <v>25</v>
      </c>
      <c r="F33">
        <v>80</v>
      </c>
      <c r="G33">
        <v>82</v>
      </c>
      <c r="H33">
        <v>1.025</v>
      </c>
      <c r="I33">
        <v>190</v>
      </c>
      <c r="J33" t="s">
        <v>33</v>
      </c>
    </row>
    <row r="34" spans="1:10" x14ac:dyDescent="0.25">
      <c r="A34" t="s">
        <v>890</v>
      </c>
      <c r="B34" t="s">
        <v>121</v>
      </c>
      <c r="C34" t="s">
        <v>865</v>
      </c>
      <c r="D34" t="s">
        <v>4</v>
      </c>
      <c r="E34" t="s">
        <v>39</v>
      </c>
      <c r="F34">
        <v>80</v>
      </c>
      <c r="G34">
        <v>82</v>
      </c>
      <c r="H34">
        <v>1.025</v>
      </c>
      <c r="I34">
        <v>185</v>
      </c>
      <c r="J34" t="s">
        <v>33</v>
      </c>
    </row>
    <row r="35" spans="1:10" x14ac:dyDescent="0.25">
      <c r="A35" t="s">
        <v>891</v>
      </c>
      <c r="B35" t="s">
        <v>121</v>
      </c>
      <c r="C35" t="s">
        <v>870</v>
      </c>
      <c r="D35" t="s">
        <v>852</v>
      </c>
      <c r="E35" t="s">
        <v>39</v>
      </c>
      <c r="F35">
        <v>80</v>
      </c>
      <c r="G35">
        <v>94</v>
      </c>
      <c r="H35">
        <v>1.175</v>
      </c>
      <c r="I35">
        <v>195</v>
      </c>
      <c r="J35" t="s">
        <v>33</v>
      </c>
    </row>
    <row r="36" spans="1:10" x14ac:dyDescent="0.25">
      <c r="A36" t="s">
        <v>892</v>
      </c>
      <c r="B36" t="s">
        <v>121</v>
      </c>
      <c r="C36" t="s">
        <v>872</v>
      </c>
      <c r="D36" t="s">
        <v>858</v>
      </c>
      <c r="E36" t="s">
        <v>39</v>
      </c>
      <c r="F36">
        <v>80</v>
      </c>
      <c r="G36">
        <v>106</v>
      </c>
      <c r="H36">
        <v>1.325</v>
      </c>
      <c r="I36">
        <v>205</v>
      </c>
      <c r="J36" t="s">
        <v>33</v>
      </c>
    </row>
    <row r="37" spans="1:10" x14ac:dyDescent="0.25">
      <c r="A37" t="s">
        <v>893</v>
      </c>
      <c r="B37" t="s">
        <v>125</v>
      </c>
      <c r="C37" t="s">
        <v>870</v>
      </c>
      <c r="D37" t="s">
        <v>4</v>
      </c>
      <c r="E37" t="s">
        <v>52</v>
      </c>
      <c r="F37">
        <v>80</v>
      </c>
      <c r="G37">
        <v>94</v>
      </c>
      <c r="H37">
        <v>1.175</v>
      </c>
      <c r="I37">
        <v>190</v>
      </c>
      <c r="J37" t="s">
        <v>33</v>
      </c>
    </row>
    <row r="38" spans="1:10" x14ac:dyDescent="0.25">
      <c r="A38" t="s">
        <v>894</v>
      </c>
      <c r="B38" t="s">
        <v>125</v>
      </c>
      <c r="C38" t="s">
        <v>872</v>
      </c>
      <c r="D38" t="s">
        <v>852</v>
      </c>
      <c r="E38" t="s">
        <v>52</v>
      </c>
      <c r="F38">
        <v>80</v>
      </c>
      <c r="G38">
        <v>106</v>
      </c>
      <c r="H38">
        <v>1.325</v>
      </c>
      <c r="I38">
        <v>200</v>
      </c>
      <c r="J38" t="s">
        <v>33</v>
      </c>
    </row>
    <row r="39" spans="1:10" x14ac:dyDescent="0.25">
      <c r="A39" t="s">
        <v>895</v>
      </c>
      <c r="B39" t="s">
        <v>130</v>
      </c>
      <c r="C39" t="s">
        <v>872</v>
      </c>
      <c r="D39" t="s">
        <v>4</v>
      </c>
      <c r="E39" t="s">
        <v>61</v>
      </c>
      <c r="F39">
        <v>80</v>
      </c>
      <c r="G39">
        <v>106</v>
      </c>
      <c r="H39">
        <v>1.325</v>
      </c>
      <c r="I39">
        <v>195</v>
      </c>
      <c r="J39" t="s">
        <v>33</v>
      </c>
    </row>
    <row r="40" spans="1:10" x14ac:dyDescent="0.25">
      <c r="A40" t="s">
        <v>896</v>
      </c>
      <c r="B40" t="s">
        <v>130</v>
      </c>
      <c r="C40" t="s">
        <v>849</v>
      </c>
      <c r="D40" t="s">
        <v>852</v>
      </c>
      <c r="E40" t="s">
        <v>61</v>
      </c>
      <c r="F40">
        <v>80</v>
      </c>
      <c r="G40">
        <v>118</v>
      </c>
      <c r="H40">
        <v>1.475</v>
      </c>
      <c r="I40">
        <v>205</v>
      </c>
      <c r="J40" t="s">
        <v>33</v>
      </c>
    </row>
    <row r="41" spans="1:10" x14ac:dyDescent="0.25">
      <c r="A41" t="s">
        <v>897</v>
      </c>
      <c r="B41" t="s">
        <v>130</v>
      </c>
      <c r="C41" t="s">
        <v>851</v>
      </c>
      <c r="D41" t="s">
        <v>858</v>
      </c>
      <c r="E41" t="s">
        <v>61</v>
      </c>
      <c r="F41">
        <v>80</v>
      </c>
      <c r="G41">
        <v>130</v>
      </c>
      <c r="H41">
        <v>1.625</v>
      </c>
      <c r="I41">
        <v>215</v>
      </c>
      <c r="J41" t="s">
        <v>33</v>
      </c>
    </row>
    <row r="42" spans="1:10" x14ac:dyDescent="0.25">
      <c r="A42" t="s">
        <v>898</v>
      </c>
      <c r="B42" t="s">
        <v>134</v>
      </c>
      <c r="C42" t="s">
        <v>849</v>
      </c>
      <c r="D42" t="s">
        <v>4</v>
      </c>
      <c r="E42" t="s">
        <v>72</v>
      </c>
      <c r="F42">
        <v>80</v>
      </c>
      <c r="G42">
        <v>118</v>
      </c>
      <c r="H42">
        <v>1.475</v>
      </c>
      <c r="I42">
        <v>200</v>
      </c>
      <c r="J42" t="s">
        <v>33</v>
      </c>
    </row>
    <row r="43" spans="1:10" x14ac:dyDescent="0.25">
      <c r="A43" t="s">
        <v>899</v>
      </c>
      <c r="B43" t="s">
        <v>134</v>
      </c>
      <c r="C43" t="s">
        <v>851</v>
      </c>
      <c r="D43" t="s">
        <v>852</v>
      </c>
      <c r="E43" t="s">
        <v>72</v>
      </c>
      <c r="F43">
        <v>80</v>
      </c>
      <c r="G43">
        <v>130</v>
      </c>
      <c r="H43">
        <v>1.625</v>
      </c>
      <c r="I43">
        <v>210</v>
      </c>
      <c r="J43" t="s">
        <v>33</v>
      </c>
    </row>
    <row r="44" spans="1:10" x14ac:dyDescent="0.25">
      <c r="A44" t="s">
        <v>900</v>
      </c>
      <c r="B44" t="s">
        <v>139</v>
      </c>
      <c r="C44" t="s">
        <v>851</v>
      </c>
      <c r="D44" t="s">
        <v>4</v>
      </c>
      <c r="E44" t="s">
        <v>84</v>
      </c>
      <c r="F44">
        <v>80</v>
      </c>
      <c r="G44">
        <v>130</v>
      </c>
      <c r="H44">
        <v>1.625</v>
      </c>
      <c r="I44">
        <v>205</v>
      </c>
      <c r="J44" t="s">
        <v>33</v>
      </c>
    </row>
    <row r="45" spans="1:10" x14ac:dyDescent="0.25">
      <c r="A45" t="s">
        <v>901</v>
      </c>
      <c r="B45" t="s">
        <v>139</v>
      </c>
      <c r="C45" t="s">
        <v>855</v>
      </c>
      <c r="D45" t="s">
        <v>852</v>
      </c>
      <c r="E45" t="s">
        <v>84</v>
      </c>
      <c r="F45">
        <v>80</v>
      </c>
      <c r="G45">
        <v>70</v>
      </c>
      <c r="H45">
        <v>0.875</v>
      </c>
      <c r="I45">
        <v>215</v>
      </c>
      <c r="J45" t="s">
        <v>46</v>
      </c>
    </row>
    <row r="46" spans="1:10" x14ac:dyDescent="0.25">
      <c r="A46" t="s">
        <v>902</v>
      </c>
      <c r="B46" t="s">
        <v>139</v>
      </c>
      <c r="C46" t="s">
        <v>857</v>
      </c>
      <c r="D46" t="s">
        <v>858</v>
      </c>
      <c r="E46" t="s">
        <v>84</v>
      </c>
      <c r="F46">
        <v>80</v>
      </c>
      <c r="G46">
        <v>82</v>
      </c>
      <c r="H46">
        <v>1.025</v>
      </c>
      <c r="I46">
        <v>225</v>
      </c>
      <c r="J46" t="s">
        <v>33</v>
      </c>
    </row>
    <row r="47" spans="1:10" x14ac:dyDescent="0.25">
      <c r="A47" t="s">
        <v>903</v>
      </c>
      <c r="B47" t="s">
        <v>144</v>
      </c>
      <c r="C47" t="s">
        <v>855</v>
      </c>
      <c r="D47" t="s">
        <v>4</v>
      </c>
      <c r="E47" t="s">
        <v>25</v>
      </c>
      <c r="F47">
        <v>80</v>
      </c>
      <c r="G47">
        <v>70</v>
      </c>
      <c r="H47">
        <v>0.875</v>
      </c>
      <c r="I47">
        <v>210</v>
      </c>
      <c r="J47" t="s">
        <v>46</v>
      </c>
    </row>
    <row r="48" spans="1:10" x14ac:dyDescent="0.25">
      <c r="A48" t="s">
        <v>904</v>
      </c>
      <c r="B48" t="s">
        <v>144</v>
      </c>
      <c r="C48" t="s">
        <v>857</v>
      </c>
      <c r="D48" t="s">
        <v>852</v>
      </c>
      <c r="E48" t="s">
        <v>25</v>
      </c>
      <c r="F48">
        <v>80</v>
      </c>
      <c r="G48">
        <v>82</v>
      </c>
      <c r="H48">
        <v>1.025</v>
      </c>
      <c r="I48">
        <v>220</v>
      </c>
      <c r="J48" t="s">
        <v>33</v>
      </c>
    </row>
    <row r="49" spans="1:10" x14ac:dyDescent="0.25">
      <c r="A49" t="s">
        <v>905</v>
      </c>
      <c r="B49" t="s">
        <v>149</v>
      </c>
      <c r="C49" t="s">
        <v>857</v>
      </c>
      <c r="D49" t="s">
        <v>4</v>
      </c>
      <c r="E49" t="s">
        <v>39</v>
      </c>
      <c r="F49">
        <v>80</v>
      </c>
      <c r="G49">
        <v>82</v>
      </c>
      <c r="H49">
        <v>1.025</v>
      </c>
      <c r="I49">
        <v>215</v>
      </c>
      <c r="J49" t="s">
        <v>33</v>
      </c>
    </row>
    <row r="50" spans="1:10" x14ac:dyDescent="0.25">
      <c r="A50" t="s">
        <v>906</v>
      </c>
      <c r="B50" t="s">
        <v>149</v>
      </c>
      <c r="C50" t="s">
        <v>863</v>
      </c>
      <c r="D50" t="s">
        <v>852</v>
      </c>
      <c r="E50" t="s">
        <v>39</v>
      </c>
      <c r="F50">
        <v>80</v>
      </c>
      <c r="G50">
        <v>94</v>
      </c>
      <c r="H50">
        <v>1.175</v>
      </c>
      <c r="I50">
        <v>225</v>
      </c>
      <c r="J50" t="s">
        <v>33</v>
      </c>
    </row>
    <row r="51" spans="1:10" x14ac:dyDescent="0.25">
      <c r="A51" t="s">
        <v>907</v>
      </c>
      <c r="B51" t="s">
        <v>149</v>
      </c>
      <c r="C51" t="s">
        <v>865</v>
      </c>
      <c r="D51" t="s">
        <v>858</v>
      </c>
      <c r="E51" t="s">
        <v>39</v>
      </c>
      <c r="F51">
        <v>80</v>
      </c>
      <c r="G51">
        <v>106</v>
      </c>
      <c r="H51">
        <v>1.325</v>
      </c>
      <c r="I51">
        <v>235</v>
      </c>
      <c r="J51" t="s">
        <v>33</v>
      </c>
    </row>
    <row r="52" spans="1:10" x14ac:dyDescent="0.25">
      <c r="A52" t="s">
        <v>908</v>
      </c>
      <c r="B52" t="s">
        <v>154</v>
      </c>
      <c r="C52" t="s">
        <v>863</v>
      </c>
      <c r="D52" t="s">
        <v>4</v>
      </c>
      <c r="E52" t="s">
        <v>52</v>
      </c>
      <c r="F52">
        <v>80</v>
      </c>
      <c r="G52">
        <v>94</v>
      </c>
      <c r="H52">
        <v>1.175</v>
      </c>
      <c r="I52">
        <v>220</v>
      </c>
      <c r="J52" t="s">
        <v>33</v>
      </c>
    </row>
    <row r="53" spans="1:10" x14ac:dyDescent="0.25">
      <c r="A53" t="s">
        <v>909</v>
      </c>
      <c r="B53" t="s">
        <v>154</v>
      </c>
      <c r="C53" t="s">
        <v>865</v>
      </c>
      <c r="D53" t="s">
        <v>852</v>
      </c>
      <c r="E53" t="s">
        <v>52</v>
      </c>
      <c r="F53">
        <v>80</v>
      </c>
      <c r="G53">
        <v>106</v>
      </c>
      <c r="H53">
        <v>1.325</v>
      </c>
      <c r="I53">
        <v>230</v>
      </c>
      <c r="J53" t="s">
        <v>33</v>
      </c>
    </row>
    <row r="54" spans="1:10" x14ac:dyDescent="0.25">
      <c r="A54" t="s">
        <v>910</v>
      </c>
      <c r="B54" t="s">
        <v>157</v>
      </c>
      <c r="C54" t="s">
        <v>865</v>
      </c>
      <c r="D54" t="s">
        <v>4</v>
      </c>
      <c r="E54" t="s">
        <v>61</v>
      </c>
      <c r="F54">
        <v>80</v>
      </c>
      <c r="G54">
        <v>106</v>
      </c>
      <c r="H54">
        <v>1.325</v>
      </c>
      <c r="I54">
        <v>225</v>
      </c>
      <c r="J54" t="s">
        <v>33</v>
      </c>
    </row>
    <row r="55" spans="1:10" x14ac:dyDescent="0.25">
      <c r="A55" t="s">
        <v>911</v>
      </c>
      <c r="B55" t="s">
        <v>157</v>
      </c>
      <c r="C55" t="s">
        <v>870</v>
      </c>
      <c r="D55" t="s">
        <v>852</v>
      </c>
      <c r="E55" t="s">
        <v>61</v>
      </c>
      <c r="F55">
        <v>80</v>
      </c>
      <c r="G55">
        <v>118</v>
      </c>
      <c r="H55">
        <v>1.475</v>
      </c>
      <c r="I55">
        <v>235</v>
      </c>
      <c r="J55" t="s">
        <v>33</v>
      </c>
    </row>
    <row r="56" spans="1:10" x14ac:dyDescent="0.25">
      <c r="A56" t="s">
        <v>912</v>
      </c>
      <c r="B56" t="s">
        <v>157</v>
      </c>
      <c r="C56" t="s">
        <v>872</v>
      </c>
      <c r="D56" t="s">
        <v>858</v>
      </c>
      <c r="E56" t="s">
        <v>61</v>
      </c>
      <c r="F56">
        <v>80</v>
      </c>
      <c r="G56">
        <v>130</v>
      </c>
      <c r="H56">
        <v>1.625</v>
      </c>
      <c r="I56">
        <v>245</v>
      </c>
      <c r="J56" t="s">
        <v>33</v>
      </c>
    </row>
    <row r="57" spans="1:10" x14ac:dyDescent="0.25">
      <c r="A57" t="s">
        <v>913</v>
      </c>
      <c r="B57" t="s">
        <v>161</v>
      </c>
      <c r="C57" t="s">
        <v>870</v>
      </c>
      <c r="D57" t="s">
        <v>4</v>
      </c>
      <c r="E57" t="s">
        <v>72</v>
      </c>
      <c r="F57">
        <v>80</v>
      </c>
      <c r="G57">
        <v>118</v>
      </c>
      <c r="H57">
        <v>1.475</v>
      </c>
      <c r="I57">
        <v>230</v>
      </c>
      <c r="J57" t="s">
        <v>33</v>
      </c>
    </row>
    <row r="58" spans="1:10" x14ac:dyDescent="0.25">
      <c r="A58" t="s">
        <v>914</v>
      </c>
      <c r="B58" t="s">
        <v>161</v>
      </c>
      <c r="C58" t="s">
        <v>872</v>
      </c>
      <c r="D58" t="s">
        <v>852</v>
      </c>
      <c r="E58" t="s">
        <v>72</v>
      </c>
      <c r="F58">
        <v>80</v>
      </c>
      <c r="G58">
        <v>130</v>
      </c>
      <c r="H58">
        <v>1.625</v>
      </c>
      <c r="I58">
        <v>240</v>
      </c>
      <c r="J58" t="s">
        <v>33</v>
      </c>
    </row>
    <row r="59" spans="1:10" x14ac:dyDescent="0.25">
      <c r="A59" t="s">
        <v>915</v>
      </c>
      <c r="B59" t="s">
        <v>164</v>
      </c>
      <c r="C59" t="s">
        <v>872</v>
      </c>
      <c r="D59" t="s">
        <v>4</v>
      </c>
      <c r="E59" t="s">
        <v>84</v>
      </c>
      <c r="F59">
        <v>80</v>
      </c>
      <c r="G59">
        <v>130</v>
      </c>
      <c r="H59">
        <v>1.625</v>
      </c>
      <c r="I59">
        <v>235</v>
      </c>
      <c r="J59" t="s">
        <v>33</v>
      </c>
    </row>
    <row r="60" spans="1:10" x14ac:dyDescent="0.25">
      <c r="A60" t="s">
        <v>916</v>
      </c>
      <c r="B60" t="s">
        <v>164</v>
      </c>
      <c r="C60" t="s">
        <v>849</v>
      </c>
      <c r="D60" t="s">
        <v>852</v>
      </c>
      <c r="E60" t="s">
        <v>84</v>
      </c>
      <c r="F60">
        <v>80</v>
      </c>
      <c r="G60">
        <v>70</v>
      </c>
      <c r="H60">
        <v>0.875</v>
      </c>
      <c r="I60">
        <v>245</v>
      </c>
      <c r="J60" t="s">
        <v>46</v>
      </c>
    </row>
    <row r="61" spans="1:10" x14ac:dyDescent="0.25">
      <c r="A61" t="s">
        <v>917</v>
      </c>
      <c r="B61" t="s">
        <v>164</v>
      </c>
      <c r="C61" t="s">
        <v>851</v>
      </c>
      <c r="D61" t="s">
        <v>858</v>
      </c>
      <c r="E61" t="s">
        <v>84</v>
      </c>
      <c r="F61">
        <v>80</v>
      </c>
      <c r="G61">
        <v>82</v>
      </c>
      <c r="H61">
        <v>1.025</v>
      </c>
      <c r="I61">
        <v>255</v>
      </c>
      <c r="J61" t="s">
        <v>33</v>
      </c>
    </row>
    <row r="62" spans="1:10" x14ac:dyDescent="0.25">
      <c r="A62" t="s">
        <v>918</v>
      </c>
      <c r="B62" t="s">
        <v>168</v>
      </c>
      <c r="C62" t="s">
        <v>849</v>
      </c>
      <c r="D62" t="s">
        <v>4</v>
      </c>
      <c r="E62" t="s">
        <v>25</v>
      </c>
      <c r="F62">
        <v>80</v>
      </c>
      <c r="G62">
        <v>70</v>
      </c>
      <c r="H62">
        <v>0.875</v>
      </c>
      <c r="I62">
        <v>240</v>
      </c>
      <c r="J62" t="s">
        <v>46</v>
      </c>
    </row>
    <row r="63" spans="1:10" x14ac:dyDescent="0.25">
      <c r="A63" t="s">
        <v>919</v>
      </c>
      <c r="B63" t="s">
        <v>168</v>
      </c>
      <c r="C63" t="s">
        <v>851</v>
      </c>
      <c r="D63" t="s">
        <v>852</v>
      </c>
      <c r="E63" t="s">
        <v>25</v>
      </c>
      <c r="F63">
        <v>80</v>
      </c>
      <c r="G63">
        <v>82</v>
      </c>
      <c r="H63">
        <v>1.025</v>
      </c>
      <c r="I63">
        <v>250</v>
      </c>
      <c r="J63" t="s">
        <v>33</v>
      </c>
    </row>
    <row r="64" spans="1:10" x14ac:dyDescent="0.25">
      <c r="A64" t="s">
        <v>920</v>
      </c>
      <c r="B64" t="s">
        <v>173</v>
      </c>
      <c r="C64" t="s">
        <v>851</v>
      </c>
      <c r="D64" t="s">
        <v>4</v>
      </c>
      <c r="E64" t="s">
        <v>39</v>
      </c>
      <c r="F64">
        <v>80</v>
      </c>
      <c r="G64">
        <v>82</v>
      </c>
      <c r="H64">
        <v>1.025</v>
      </c>
      <c r="I64">
        <v>245</v>
      </c>
      <c r="J64" t="s">
        <v>33</v>
      </c>
    </row>
    <row r="65" spans="1:10" x14ac:dyDescent="0.25">
      <c r="A65" t="s">
        <v>921</v>
      </c>
      <c r="B65" t="s">
        <v>173</v>
      </c>
      <c r="C65" t="s">
        <v>855</v>
      </c>
      <c r="D65" t="s">
        <v>852</v>
      </c>
      <c r="E65" t="s">
        <v>39</v>
      </c>
      <c r="F65">
        <v>80</v>
      </c>
      <c r="G65">
        <v>94</v>
      </c>
      <c r="H65">
        <v>1.175</v>
      </c>
      <c r="I65">
        <v>255</v>
      </c>
      <c r="J65" t="s">
        <v>33</v>
      </c>
    </row>
    <row r="66" spans="1:10" x14ac:dyDescent="0.25">
      <c r="A66" t="s">
        <v>922</v>
      </c>
      <c r="B66" t="s">
        <v>173</v>
      </c>
      <c r="C66" t="s">
        <v>857</v>
      </c>
      <c r="D66" t="s">
        <v>858</v>
      </c>
      <c r="E66" t="s">
        <v>39</v>
      </c>
      <c r="F66">
        <v>80</v>
      </c>
      <c r="G66">
        <v>106</v>
      </c>
      <c r="H66">
        <v>1.325</v>
      </c>
      <c r="I66">
        <v>265</v>
      </c>
      <c r="J66" t="s">
        <v>33</v>
      </c>
    </row>
    <row r="67" spans="1:10" x14ac:dyDescent="0.25">
      <c r="A67" t="s">
        <v>923</v>
      </c>
      <c r="B67" t="s">
        <v>177</v>
      </c>
      <c r="C67" t="s">
        <v>855</v>
      </c>
      <c r="D67" t="s">
        <v>4</v>
      </c>
      <c r="E67" t="s">
        <v>52</v>
      </c>
      <c r="F67">
        <v>80</v>
      </c>
      <c r="G67">
        <v>94</v>
      </c>
      <c r="H67">
        <v>1.175</v>
      </c>
      <c r="I67">
        <v>250</v>
      </c>
      <c r="J67" t="s">
        <v>33</v>
      </c>
    </row>
    <row r="68" spans="1:10" x14ac:dyDescent="0.25">
      <c r="A68" t="s">
        <v>924</v>
      </c>
      <c r="B68" t="s">
        <v>177</v>
      </c>
      <c r="C68" t="s">
        <v>857</v>
      </c>
      <c r="D68" t="s">
        <v>852</v>
      </c>
      <c r="E68" t="s">
        <v>52</v>
      </c>
      <c r="F68">
        <v>80</v>
      </c>
      <c r="G68">
        <v>106</v>
      </c>
      <c r="H68">
        <v>1.325</v>
      </c>
      <c r="I68">
        <v>260</v>
      </c>
      <c r="J68" t="s">
        <v>33</v>
      </c>
    </row>
    <row r="69" spans="1:10" x14ac:dyDescent="0.25">
      <c r="A69" t="s">
        <v>925</v>
      </c>
      <c r="B69" t="s">
        <v>181</v>
      </c>
      <c r="C69" t="s">
        <v>857</v>
      </c>
      <c r="D69" t="s">
        <v>4</v>
      </c>
      <c r="E69" t="s">
        <v>61</v>
      </c>
      <c r="F69">
        <v>80</v>
      </c>
      <c r="G69">
        <v>106</v>
      </c>
      <c r="H69">
        <v>1.325</v>
      </c>
      <c r="I69">
        <v>255</v>
      </c>
      <c r="J69" t="s">
        <v>33</v>
      </c>
    </row>
    <row r="70" spans="1:10" x14ac:dyDescent="0.25">
      <c r="A70" t="s">
        <v>926</v>
      </c>
      <c r="B70" t="s">
        <v>181</v>
      </c>
      <c r="C70" t="s">
        <v>863</v>
      </c>
      <c r="D70" t="s">
        <v>852</v>
      </c>
      <c r="E70" t="s">
        <v>61</v>
      </c>
      <c r="F70">
        <v>80</v>
      </c>
      <c r="G70">
        <v>118</v>
      </c>
      <c r="H70">
        <v>1.475</v>
      </c>
      <c r="I70">
        <v>265</v>
      </c>
      <c r="J70" t="s">
        <v>33</v>
      </c>
    </row>
    <row r="71" spans="1:10" x14ac:dyDescent="0.25">
      <c r="A71" t="s">
        <v>927</v>
      </c>
      <c r="B71" t="s">
        <v>181</v>
      </c>
      <c r="C71" t="s">
        <v>865</v>
      </c>
      <c r="D71" t="s">
        <v>858</v>
      </c>
      <c r="E71" t="s">
        <v>61</v>
      </c>
      <c r="F71">
        <v>80</v>
      </c>
      <c r="G71">
        <v>130</v>
      </c>
      <c r="H71">
        <v>1.625</v>
      </c>
      <c r="I71">
        <v>275</v>
      </c>
      <c r="J71" t="s">
        <v>33</v>
      </c>
    </row>
    <row r="72" spans="1:10" x14ac:dyDescent="0.25">
      <c r="A72" t="s">
        <v>928</v>
      </c>
      <c r="B72" t="s">
        <v>186</v>
      </c>
      <c r="C72" t="s">
        <v>863</v>
      </c>
      <c r="D72" t="s">
        <v>4</v>
      </c>
      <c r="E72" t="s">
        <v>72</v>
      </c>
      <c r="F72">
        <v>80</v>
      </c>
      <c r="G72">
        <v>118</v>
      </c>
      <c r="H72">
        <v>1.475</v>
      </c>
      <c r="I72">
        <v>260</v>
      </c>
      <c r="J72" t="s">
        <v>33</v>
      </c>
    </row>
    <row r="73" spans="1:10" x14ac:dyDescent="0.25">
      <c r="A73" t="s">
        <v>929</v>
      </c>
      <c r="B73" t="s">
        <v>186</v>
      </c>
      <c r="C73" t="s">
        <v>865</v>
      </c>
      <c r="D73" t="s">
        <v>852</v>
      </c>
      <c r="E73" t="s">
        <v>72</v>
      </c>
      <c r="F73">
        <v>80</v>
      </c>
      <c r="G73">
        <v>130</v>
      </c>
      <c r="H73">
        <v>1.625</v>
      </c>
      <c r="I73">
        <v>270</v>
      </c>
      <c r="J73" t="s">
        <v>33</v>
      </c>
    </row>
    <row r="74" spans="1:10" x14ac:dyDescent="0.25">
      <c r="A74" t="s">
        <v>930</v>
      </c>
      <c r="B74" t="s">
        <v>191</v>
      </c>
      <c r="C74" t="s">
        <v>865</v>
      </c>
      <c r="D74" t="s">
        <v>4</v>
      </c>
      <c r="E74" t="s">
        <v>84</v>
      </c>
      <c r="F74">
        <v>80</v>
      </c>
      <c r="G74">
        <v>130</v>
      </c>
      <c r="H74">
        <v>1.625</v>
      </c>
      <c r="I74">
        <v>265</v>
      </c>
      <c r="J74" t="s">
        <v>33</v>
      </c>
    </row>
    <row r="75" spans="1:10" x14ac:dyDescent="0.25">
      <c r="A75" t="s">
        <v>931</v>
      </c>
      <c r="B75" t="s">
        <v>191</v>
      </c>
      <c r="C75" t="s">
        <v>870</v>
      </c>
      <c r="D75" t="s">
        <v>852</v>
      </c>
      <c r="E75" t="s">
        <v>84</v>
      </c>
      <c r="F75">
        <v>80</v>
      </c>
      <c r="G75">
        <v>70</v>
      </c>
      <c r="H75">
        <v>0.875</v>
      </c>
      <c r="I75">
        <v>275</v>
      </c>
      <c r="J75" t="s">
        <v>46</v>
      </c>
    </row>
    <row r="76" spans="1:10" x14ac:dyDescent="0.25">
      <c r="A76" t="s">
        <v>932</v>
      </c>
      <c r="B76" t="s">
        <v>191</v>
      </c>
      <c r="C76" t="s">
        <v>872</v>
      </c>
      <c r="D76" t="s">
        <v>858</v>
      </c>
      <c r="E76" t="s">
        <v>84</v>
      </c>
      <c r="F76">
        <v>80</v>
      </c>
      <c r="G76">
        <v>82</v>
      </c>
      <c r="H76">
        <v>1.025</v>
      </c>
      <c r="I76">
        <v>285</v>
      </c>
      <c r="J76" t="s">
        <v>33</v>
      </c>
    </row>
    <row r="77" spans="1:10" x14ac:dyDescent="0.25">
      <c r="A77" t="s">
        <v>933</v>
      </c>
      <c r="B77" t="s">
        <v>196</v>
      </c>
      <c r="C77" t="s">
        <v>870</v>
      </c>
      <c r="D77" t="s">
        <v>4</v>
      </c>
      <c r="E77" t="s">
        <v>25</v>
      </c>
      <c r="F77">
        <v>80</v>
      </c>
      <c r="G77">
        <v>70</v>
      </c>
      <c r="H77">
        <v>0.875</v>
      </c>
      <c r="I77">
        <v>270</v>
      </c>
      <c r="J77" t="s">
        <v>46</v>
      </c>
    </row>
    <row r="78" spans="1:10" x14ac:dyDescent="0.25">
      <c r="A78" t="s">
        <v>934</v>
      </c>
      <c r="B78" t="s">
        <v>196</v>
      </c>
      <c r="C78" t="s">
        <v>872</v>
      </c>
      <c r="D78" t="s">
        <v>852</v>
      </c>
      <c r="E78" t="s">
        <v>25</v>
      </c>
      <c r="F78">
        <v>80</v>
      </c>
      <c r="G78">
        <v>82</v>
      </c>
      <c r="H78">
        <v>1.025</v>
      </c>
      <c r="I78">
        <v>280</v>
      </c>
      <c r="J78" t="s">
        <v>33</v>
      </c>
    </row>
    <row r="79" spans="1:10" x14ac:dyDescent="0.25">
      <c r="A79" t="s">
        <v>935</v>
      </c>
      <c r="B79" t="s">
        <v>199</v>
      </c>
      <c r="C79" t="s">
        <v>872</v>
      </c>
      <c r="D79" t="s">
        <v>4</v>
      </c>
      <c r="E79" t="s">
        <v>39</v>
      </c>
      <c r="F79">
        <v>80</v>
      </c>
      <c r="G79">
        <v>82</v>
      </c>
      <c r="H79">
        <v>1.025</v>
      </c>
      <c r="I79">
        <v>275</v>
      </c>
      <c r="J79" t="s">
        <v>33</v>
      </c>
    </row>
    <row r="80" spans="1:10" x14ac:dyDescent="0.25">
      <c r="A80" t="s">
        <v>936</v>
      </c>
      <c r="B80" t="s">
        <v>199</v>
      </c>
      <c r="C80" t="s">
        <v>849</v>
      </c>
      <c r="D80" t="s">
        <v>852</v>
      </c>
      <c r="E80" t="s">
        <v>39</v>
      </c>
      <c r="F80">
        <v>80</v>
      </c>
      <c r="G80">
        <v>94</v>
      </c>
      <c r="H80">
        <v>1.175</v>
      </c>
      <c r="I80">
        <v>285</v>
      </c>
      <c r="J80" t="s">
        <v>33</v>
      </c>
    </row>
    <row r="81" spans="1:10" x14ac:dyDescent="0.25">
      <c r="A81" t="s">
        <v>937</v>
      </c>
      <c r="B81" t="s">
        <v>199</v>
      </c>
      <c r="C81" t="s">
        <v>851</v>
      </c>
      <c r="D81" t="s">
        <v>858</v>
      </c>
      <c r="E81" t="s">
        <v>39</v>
      </c>
      <c r="F81">
        <v>80</v>
      </c>
      <c r="G81">
        <v>106</v>
      </c>
      <c r="H81">
        <v>1.325</v>
      </c>
      <c r="I81">
        <v>295</v>
      </c>
      <c r="J81" t="s">
        <v>33</v>
      </c>
    </row>
    <row r="82" spans="1:10" x14ac:dyDescent="0.25">
      <c r="A82" t="s">
        <v>938</v>
      </c>
      <c r="B82" t="s">
        <v>203</v>
      </c>
      <c r="C82" t="s">
        <v>849</v>
      </c>
      <c r="D82" t="s">
        <v>4</v>
      </c>
      <c r="E82" t="s">
        <v>52</v>
      </c>
      <c r="F82">
        <v>80</v>
      </c>
      <c r="G82">
        <v>94</v>
      </c>
      <c r="H82">
        <v>1.175</v>
      </c>
      <c r="I82">
        <v>280</v>
      </c>
      <c r="J82" t="s">
        <v>33</v>
      </c>
    </row>
    <row r="83" spans="1:10" x14ac:dyDescent="0.25">
      <c r="A83" t="s">
        <v>939</v>
      </c>
      <c r="B83" t="s">
        <v>203</v>
      </c>
      <c r="C83" t="s">
        <v>851</v>
      </c>
      <c r="D83" t="s">
        <v>852</v>
      </c>
      <c r="E83" t="s">
        <v>52</v>
      </c>
      <c r="F83">
        <v>80</v>
      </c>
      <c r="G83">
        <v>106</v>
      </c>
      <c r="H83">
        <v>1.325</v>
      </c>
      <c r="I83">
        <v>290</v>
      </c>
      <c r="J83" t="s">
        <v>33</v>
      </c>
    </row>
    <row r="84" spans="1:10" x14ac:dyDescent="0.25">
      <c r="A84" t="s">
        <v>940</v>
      </c>
      <c r="B84" t="s">
        <v>207</v>
      </c>
      <c r="C84" t="s">
        <v>851</v>
      </c>
      <c r="D84" t="s">
        <v>4</v>
      </c>
      <c r="E84" t="s">
        <v>61</v>
      </c>
      <c r="F84">
        <v>80</v>
      </c>
      <c r="G84">
        <v>106</v>
      </c>
      <c r="H84">
        <v>1.325</v>
      </c>
      <c r="I84">
        <v>285</v>
      </c>
      <c r="J84" t="s">
        <v>33</v>
      </c>
    </row>
    <row r="85" spans="1:10" x14ac:dyDescent="0.25">
      <c r="A85" t="s">
        <v>941</v>
      </c>
      <c r="B85" t="s">
        <v>207</v>
      </c>
      <c r="C85" t="s">
        <v>855</v>
      </c>
      <c r="D85" t="s">
        <v>852</v>
      </c>
      <c r="E85" t="s">
        <v>61</v>
      </c>
      <c r="F85">
        <v>80</v>
      </c>
      <c r="G85">
        <v>118</v>
      </c>
      <c r="H85">
        <v>1.475</v>
      </c>
      <c r="I85">
        <v>295</v>
      </c>
      <c r="J85" t="s">
        <v>33</v>
      </c>
    </row>
    <row r="86" spans="1:10" x14ac:dyDescent="0.25">
      <c r="A86" t="s">
        <v>942</v>
      </c>
      <c r="B86" t="s">
        <v>207</v>
      </c>
      <c r="C86" t="s">
        <v>857</v>
      </c>
      <c r="D86" t="s">
        <v>858</v>
      </c>
      <c r="E86" t="s">
        <v>61</v>
      </c>
      <c r="F86">
        <v>80</v>
      </c>
      <c r="G86">
        <v>130</v>
      </c>
      <c r="H86">
        <v>1.625</v>
      </c>
      <c r="I86">
        <v>305</v>
      </c>
      <c r="J86" t="s">
        <v>33</v>
      </c>
    </row>
    <row r="87" spans="1:10" x14ac:dyDescent="0.25">
      <c r="A87" t="s">
        <v>943</v>
      </c>
      <c r="B87" t="s">
        <v>210</v>
      </c>
      <c r="C87" t="s">
        <v>855</v>
      </c>
      <c r="D87" t="s">
        <v>4</v>
      </c>
      <c r="E87" t="s">
        <v>72</v>
      </c>
      <c r="F87">
        <v>80</v>
      </c>
      <c r="G87">
        <v>118</v>
      </c>
      <c r="H87">
        <v>1.475</v>
      </c>
      <c r="I87">
        <v>290</v>
      </c>
      <c r="J87" t="s">
        <v>33</v>
      </c>
    </row>
    <row r="88" spans="1:10" x14ac:dyDescent="0.25">
      <c r="A88" t="s">
        <v>944</v>
      </c>
      <c r="B88" t="s">
        <v>210</v>
      </c>
      <c r="C88" t="s">
        <v>857</v>
      </c>
      <c r="D88" t="s">
        <v>852</v>
      </c>
      <c r="E88" t="s">
        <v>72</v>
      </c>
      <c r="F88">
        <v>80</v>
      </c>
      <c r="G88">
        <v>130</v>
      </c>
      <c r="H88">
        <v>1.625</v>
      </c>
      <c r="I88">
        <v>300</v>
      </c>
      <c r="J88" t="s">
        <v>33</v>
      </c>
    </row>
    <row r="89" spans="1:10" x14ac:dyDescent="0.25">
      <c r="A89" t="s">
        <v>945</v>
      </c>
      <c r="B89" t="s">
        <v>214</v>
      </c>
      <c r="C89" t="s">
        <v>857</v>
      </c>
      <c r="D89" t="s">
        <v>4</v>
      </c>
      <c r="E89" t="s">
        <v>84</v>
      </c>
      <c r="F89">
        <v>80</v>
      </c>
      <c r="G89">
        <v>130</v>
      </c>
      <c r="H89">
        <v>1.625</v>
      </c>
      <c r="I89">
        <v>295</v>
      </c>
      <c r="J89" t="s">
        <v>33</v>
      </c>
    </row>
    <row r="90" spans="1:10" x14ac:dyDescent="0.25">
      <c r="A90" t="s">
        <v>946</v>
      </c>
      <c r="B90" t="s">
        <v>214</v>
      </c>
      <c r="C90" t="s">
        <v>863</v>
      </c>
      <c r="D90" t="s">
        <v>852</v>
      </c>
      <c r="E90" t="s">
        <v>84</v>
      </c>
      <c r="F90">
        <v>80</v>
      </c>
      <c r="G90">
        <v>70</v>
      </c>
      <c r="H90">
        <v>0.875</v>
      </c>
      <c r="I90">
        <v>305</v>
      </c>
      <c r="J90" t="s">
        <v>46</v>
      </c>
    </row>
    <row r="91" spans="1:10" x14ac:dyDescent="0.25">
      <c r="A91" t="s">
        <v>947</v>
      </c>
      <c r="B91" t="s">
        <v>214</v>
      </c>
      <c r="C91" t="s">
        <v>865</v>
      </c>
      <c r="D91" t="s">
        <v>858</v>
      </c>
      <c r="E91" t="s">
        <v>84</v>
      </c>
      <c r="F91">
        <v>80</v>
      </c>
      <c r="G91">
        <v>82</v>
      </c>
      <c r="H91">
        <v>1.025</v>
      </c>
      <c r="I91">
        <v>315</v>
      </c>
      <c r="J91" t="s">
        <v>33</v>
      </c>
    </row>
    <row r="92" spans="1:10" x14ac:dyDescent="0.25">
      <c r="A92" t="s">
        <v>948</v>
      </c>
      <c r="B92" t="s">
        <v>217</v>
      </c>
      <c r="C92" t="s">
        <v>863</v>
      </c>
      <c r="D92" t="s">
        <v>4</v>
      </c>
      <c r="E92" t="s">
        <v>25</v>
      </c>
      <c r="F92">
        <v>80</v>
      </c>
      <c r="G92">
        <v>70</v>
      </c>
      <c r="H92">
        <v>0.875</v>
      </c>
      <c r="I92">
        <v>300</v>
      </c>
      <c r="J92" t="s">
        <v>46</v>
      </c>
    </row>
    <row r="93" spans="1:10" x14ac:dyDescent="0.25">
      <c r="A93" t="s">
        <v>949</v>
      </c>
      <c r="B93" t="s">
        <v>217</v>
      </c>
      <c r="C93" t="s">
        <v>865</v>
      </c>
      <c r="D93" t="s">
        <v>852</v>
      </c>
      <c r="E93" t="s">
        <v>25</v>
      </c>
      <c r="F93">
        <v>80</v>
      </c>
      <c r="G93">
        <v>82</v>
      </c>
      <c r="H93">
        <v>1.025</v>
      </c>
      <c r="I93">
        <v>310</v>
      </c>
      <c r="J93" t="s">
        <v>33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 showGridLines="0"/>
  </sheetViews>
  <sheetFormatPr defaultRowHeight="15" outlineLevelRow="0" outlineLevelCol="0" x14ac:dyDescent="55"/>
  <cols>
    <col min="1" max="1" width="14" customWidth="1"/>
    <col min="2" max="3" width="12" customWidth="1"/>
    <col min="4" max="4" width="16" customWidth="1"/>
    <col min="5" max="5" width="10" customWidth="1"/>
    <col min="6" max="6" width="12" customWidth="1"/>
    <col min="7" max="7" width="36" customWidth="1"/>
    <col min="8" max="9" width="30" customWidth="1"/>
    <col min="10" max="10" width="12" customWidth="1"/>
  </cols>
  <sheetData>
    <row r="1" spans="1:10" x14ac:dyDescent="0.25">
      <c r="A1" t="s">
        <v>950</v>
      </c>
      <c r="B1" t="s">
        <v>0</v>
      </c>
      <c r="C1" t="s">
        <v>951</v>
      </c>
      <c r="D1" t="s">
        <v>952</v>
      </c>
      <c r="E1" t="s">
        <v>8</v>
      </c>
      <c r="F1" t="s">
        <v>16</v>
      </c>
      <c r="G1" t="s">
        <v>953</v>
      </c>
      <c r="H1" t="s">
        <v>954</v>
      </c>
      <c r="I1" t="s">
        <v>955</v>
      </c>
      <c r="J1" t="s">
        <v>624</v>
      </c>
    </row>
    <row r="2" spans="1:10" x14ac:dyDescent="0.25">
      <c r="A2" t="s">
        <v>956</v>
      </c>
      <c r="B2" t="s">
        <v>20</v>
      </c>
      <c r="C2" t="s">
        <v>957</v>
      </c>
      <c r="D2" t="s">
        <v>24</v>
      </c>
      <c r="E2" t="s">
        <v>28</v>
      </c>
      <c r="F2">
        <v>0.18</v>
      </c>
      <c r="G2" t="s">
        <v>958</v>
      </c>
      <c r="H2" t="s">
        <v>959</v>
      </c>
      <c r="I2" t="s">
        <v>960</v>
      </c>
      <c r="J2" t="s">
        <v>33</v>
      </c>
    </row>
    <row r="3" spans="1:10" x14ac:dyDescent="0.25">
      <c r="A3" t="s">
        <v>961</v>
      </c>
      <c r="B3" t="s">
        <v>34</v>
      </c>
      <c r="C3" t="s">
        <v>54</v>
      </c>
      <c r="D3" t="s">
        <v>38</v>
      </c>
      <c r="E3" t="s">
        <v>28</v>
      </c>
      <c r="F3">
        <v>0.25</v>
      </c>
      <c r="G3" t="s">
        <v>962</v>
      </c>
      <c r="H3" t="s">
        <v>959</v>
      </c>
      <c r="I3" t="s">
        <v>960</v>
      </c>
      <c r="J3" t="s">
        <v>46</v>
      </c>
    </row>
    <row r="4" spans="1:10" x14ac:dyDescent="0.25">
      <c r="A4" t="s">
        <v>963</v>
      </c>
      <c r="B4" t="s">
        <v>47</v>
      </c>
      <c r="C4" t="s">
        <v>964</v>
      </c>
      <c r="D4" t="s">
        <v>51</v>
      </c>
      <c r="E4" t="s">
        <v>28</v>
      </c>
      <c r="F4">
        <v>0.32</v>
      </c>
      <c r="G4" t="s">
        <v>965</v>
      </c>
      <c r="H4" t="s">
        <v>959</v>
      </c>
      <c r="I4" t="s">
        <v>960</v>
      </c>
      <c r="J4" t="s">
        <v>46</v>
      </c>
    </row>
    <row r="5" spans="1:10" x14ac:dyDescent="0.25">
      <c r="A5" t="s">
        <v>966</v>
      </c>
      <c r="B5" t="s">
        <v>56</v>
      </c>
      <c r="C5" t="s">
        <v>255</v>
      </c>
      <c r="D5" t="s">
        <v>60</v>
      </c>
      <c r="E5" t="s">
        <v>63</v>
      </c>
      <c r="F5">
        <v>0.39</v>
      </c>
      <c r="G5" t="s">
        <v>967</v>
      </c>
      <c r="H5" t="s">
        <v>959</v>
      </c>
      <c r="I5" t="s">
        <v>960</v>
      </c>
      <c r="J5" t="s">
        <v>46</v>
      </c>
    </row>
    <row r="6" spans="1:10" x14ac:dyDescent="0.25">
      <c r="A6" t="s">
        <v>968</v>
      </c>
      <c r="B6" t="s">
        <v>67</v>
      </c>
      <c r="C6" t="s">
        <v>969</v>
      </c>
      <c r="D6" t="s">
        <v>71</v>
      </c>
      <c r="E6" t="s">
        <v>63</v>
      </c>
      <c r="F6">
        <v>0.46</v>
      </c>
      <c r="G6" t="s">
        <v>970</v>
      </c>
      <c r="H6" t="s">
        <v>959</v>
      </c>
      <c r="I6" t="s">
        <v>960</v>
      </c>
      <c r="J6" t="s">
        <v>33</v>
      </c>
    </row>
    <row r="7" spans="1:10" x14ac:dyDescent="0.25">
      <c r="A7" t="s">
        <v>971</v>
      </c>
      <c r="B7" t="s">
        <v>79</v>
      </c>
      <c r="C7" t="s">
        <v>238</v>
      </c>
      <c r="D7" t="s">
        <v>83</v>
      </c>
      <c r="E7" t="s">
        <v>86</v>
      </c>
      <c r="F7">
        <v>0.53</v>
      </c>
      <c r="G7" t="s">
        <v>972</v>
      </c>
      <c r="H7" t="s">
        <v>973</v>
      </c>
      <c r="I7" t="s">
        <v>960</v>
      </c>
      <c r="J7" t="s">
        <v>46</v>
      </c>
    </row>
    <row r="8" spans="1:10" x14ac:dyDescent="0.25">
      <c r="A8" t="s">
        <v>974</v>
      </c>
      <c r="B8" t="s">
        <v>90</v>
      </c>
      <c r="C8" t="s">
        <v>259</v>
      </c>
      <c r="D8" t="s">
        <v>24</v>
      </c>
      <c r="E8" t="s">
        <v>28</v>
      </c>
      <c r="F8">
        <v>0.6000000000000001</v>
      </c>
      <c r="G8" t="s">
        <v>975</v>
      </c>
      <c r="H8" t="s">
        <v>959</v>
      </c>
      <c r="I8" t="s">
        <v>960</v>
      </c>
      <c r="J8" t="s">
        <v>46</v>
      </c>
    </row>
    <row r="9" spans="1:10" x14ac:dyDescent="0.25">
      <c r="A9" t="s">
        <v>976</v>
      </c>
      <c r="B9" t="s">
        <v>95</v>
      </c>
      <c r="C9" t="s">
        <v>97</v>
      </c>
      <c r="D9" t="s">
        <v>38</v>
      </c>
      <c r="E9" t="s">
        <v>28</v>
      </c>
      <c r="F9">
        <v>0.67</v>
      </c>
      <c r="G9" t="s">
        <v>977</v>
      </c>
      <c r="H9" t="s">
        <v>959</v>
      </c>
      <c r="I9" t="s">
        <v>960</v>
      </c>
      <c r="J9" t="s">
        <v>46</v>
      </c>
    </row>
    <row r="10" spans="1:10" x14ac:dyDescent="0.25">
      <c r="A10" t="s">
        <v>978</v>
      </c>
      <c r="B10" t="s">
        <v>100</v>
      </c>
      <c r="C10" t="s">
        <v>979</v>
      </c>
      <c r="D10" t="s">
        <v>51</v>
      </c>
      <c r="E10" t="s">
        <v>28</v>
      </c>
      <c r="F10">
        <v>0.74</v>
      </c>
      <c r="G10" t="s">
        <v>980</v>
      </c>
      <c r="H10" t="s">
        <v>959</v>
      </c>
      <c r="I10" t="s">
        <v>960</v>
      </c>
      <c r="J10" t="s">
        <v>33</v>
      </c>
    </row>
    <row r="11" spans="1:10" x14ac:dyDescent="0.25">
      <c r="A11" t="s">
        <v>981</v>
      </c>
      <c r="B11" t="s">
        <v>105</v>
      </c>
      <c r="C11" t="s">
        <v>245</v>
      </c>
      <c r="D11" t="s">
        <v>60</v>
      </c>
      <c r="E11" t="s">
        <v>63</v>
      </c>
      <c r="F11">
        <v>0.81</v>
      </c>
      <c r="G11" t="s">
        <v>982</v>
      </c>
      <c r="H11" t="s">
        <v>959</v>
      </c>
      <c r="I11" t="s">
        <v>960</v>
      </c>
      <c r="J11" t="s">
        <v>46</v>
      </c>
    </row>
    <row r="12" spans="1:10" x14ac:dyDescent="0.25">
      <c r="A12" t="s">
        <v>983</v>
      </c>
      <c r="B12" t="s">
        <v>110</v>
      </c>
      <c r="C12" t="s">
        <v>984</v>
      </c>
      <c r="D12" t="s">
        <v>71</v>
      </c>
      <c r="E12" t="s">
        <v>63</v>
      </c>
      <c r="F12">
        <v>0.18</v>
      </c>
      <c r="G12" t="s">
        <v>985</v>
      </c>
      <c r="H12" t="s">
        <v>959</v>
      </c>
      <c r="I12" t="s">
        <v>960</v>
      </c>
      <c r="J12" t="s">
        <v>46</v>
      </c>
    </row>
    <row r="13" spans="1:10" x14ac:dyDescent="0.25">
      <c r="A13" t="s">
        <v>986</v>
      </c>
      <c r="B13" t="s">
        <v>114</v>
      </c>
      <c r="C13" t="s">
        <v>272</v>
      </c>
      <c r="D13" t="s">
        <v>83</v>
      </c>
      <c r="E13" t="s">
        <v>86</v>
      </c>
      <c r="F13">
        <v>0.25</v>
      </c>
      <c r="G13" t="s">
        <v>987</v>
      </c>
      <c r="H13" t="s">
        <v>973</v>
      </c>
      <c r="I13" t="s">
        <v>960</v>
      </c>
      <c r="J13" t="s">
        <v>46</v>
      </c>
    </row>
    <row r="14" spans="1:10" x14ac:dyDescent="0.25">
      <c r="A14" t="s">
        <v>988</v>
      </c>
      <c r="B14" t="s">
        <v>118</v>
      </c>
      <c r="C14" t="s">
        <v>302</v>
      </c>
      <c r="D14" t="s">
        <v>24</v>
      </c>
      <c r="E14" t="s">
        <v>28</v>
      </c>
      <c r="F14">
        <v>0.32</v>
      </c>
      <c r="G14" t="s">
        <v>989</v>
      </c>
      <c r="H14" t="s">
        <v>959</v>
      </c>
      <c r="I14" t="s">
        <v>960</v>
      </c>
      <c r="J14" t="s">
        <v>33</v>
      </c>
    </row>
    <row r="15" spans="1:10" x14ac:dyDescent="0.25">
      <c r="A15" t="s">
        <v>990</v>
      </c>
      <c r="B15" t="s">
        <v>121</v>
      </c>
      <c r="C15" t="s">
        <v>120</v>
      </c>
      <c r="D15" t="s">
        <v>38</v>
      </c>
      <c r="E15" t="s">
        <v>28</v>
      </c>
      <c r="F15">
        <v>0.39</v>
      </c>
      <c r="G15" t="s">
        <v>991</v>
      </c>
      <c r="H15" t="s">
        <v>959</v>
      </c>
      <c r="I15" t="s">
        <v>960</v>
      </c>
      <c r="J15" t="s">
        <v>46</v>
      </c>
    </row>
    <row r="16" spans="1:10" x14ac:dyDescent="0.25">
      <c r="A16" t="s">
        <v>992</v>
      </c>
      <c r="B16" t="s">
        <v>125</v>
      </c>
      <c r="C16" t="s">
        <v>993</v>
      </c>
      <c r="D16" t="s">
        <v>51</v>
      </c>
      <c r="E16" t="s">
        <v>28</v>
      </c>
      <c r="F16">
        <v>0.46</v>
      </c>
      <c r="G16" t="s">
        <v>994</v>
      </c>
      <c r="H16" t="s">
        <v>959</v>
      </c>
      <c r="I16" t="s">
        <v>960</v>
      </c>
      <c r="J16" t="s">
        <v>46</v>
      </c>
    </row>
    <row r="17" spans="1:10" x14ac:dyDescent="0.25">
      <c r="A17" t="s">
        <v>995</v>
      </c>
      <c r="B17" t="s">
        <v>130</v>
      </c>
      <c r="C17" t="s">
        <v>297</v>
      </c>
      <c r="D17" t="s">
        <v>60</v>
      </c>
      <c r="E17" t="s">
        <v>63</v>
      </c>
      <c r="F17">
        <v>0.53</v>
      </c>
      <c r="G17" t="s">
        <v>996</v>
      </c>
      <c r="H17" t="s">
        <v>959</v>
      </c>
      <c r="I17" t="s">
        <v>960</v>
      </c>
      <c r="J17" t="s">
        <v>46</v>
      </c>
    </row>
    <row r="18" spans="1:10" x14ac:dyDescent="0.25">
      <c r="A18" t="s">
        <v>997</v>
      </c>
      <c r="B18" t="s">
        <v>134</v>
      </c>
      <c r="C18" t="s">
        <v>998</v>
      </c>
      <c r="D18" t="s">
        <v>71</v>
      </c>
      <c r="E18" t="s">
        <v>63</v>
      </c>
      <c r="F18">
        <v>0.6000000000000001</v>
      </c>
      <c r="G18" t="s">
        <v>999</v>
      </c>
      <c r="H18" t="s">
        <v>959</v>
      </c>
      <c r="I18" t="s">
        <v>960</v>
      </c>
      <c r="J18" t="s">
        <v>33</v>
      </c>
    </row>
    <row r="19" spans="1:10" x14ac:dyDescent="0.25">
      <c r="A19" t="s">
        <v>1000</v>
      </c>
      <c r="B19" t="s">
        <v>139</v>
      </c>
      <c r="C19" t="s">
        <v>283</v>
      </c>
      <c r="D19" t="s">
        <v>83</v>
      </c>
      <c r="E19" t="s">
        <v>86</v>
      </c>
      <c r="F19">
        <v>0.67</v>
      </c>
      <c r="G19" t="s">
        <v>1001</v>
      </c>
      <c r="H19" t="s">
        <v>973</v>
      </c>
      <c r="I19" t="s">
        <v>960</v>
      </c>
      <c r="J19" t="s">
        <v>46</v>
      </c>
    </row>
    <row r="20" spans="1:10" x14ac:dyDescent="0.25">
      <c r="A20" t="s">
        <v>1002</v>
      </c>
      <c r="B20" t="s">
        <v>144</v>
      </c>
      <c r="C20" t="s">
        <v>334</v>
      </c>
      <c r="D20" t="s">
        <v>24</v>
      </c>
      <c r="E20" t="s">
        <v>28</v>
      </c>
      <c r="F20">
        <v>0.74</v>
      </c>
      <c r="G20" t="s">
        <v>1003</v>
      </c>
      <c r="H20" t="s">
        <v>959</v>
      </c>
      <c r="I20" t="s">
        <v>960</v>
      </c>
      <c r="J20" t="s">
        <v>46</v>
      </c>
    </row>
    <row r="21" spans="1:10" x14ac:dyDescent="0.25">
      <c r="A21" t="s">
        <v>1004</v>
      </c>
      <c r="B21" t="s">
        <v>149</v>
      </c>
      <c r="C21" t="s">
        <v>141</v>
      </c>
      <c r="D21" t="s">
        <v>38</v>
      </c>
      <c r="E21" t="s">
        <v>28</v>
      </c>
      <c r="F21">
        <v>0.81</v>
      </c>
      <c r="G21" t="s">
        <v>1005</v>
      </c>
      <c r="H21" t="s">
        <v>959</v>
      </c>
      <c r="I21" t="s">
        <v>960</v>
      </c>
      <c r="J21" t="s">
        <v>46</v>
      </c>
    </row>
    <row r="22" spans="1:10" x14ac:dyDescent="0.25">
      <c r="A22" t="s">
        <v>1006</v>
      </c>
      <c r="B22" t="s">
        <v>154</v>
      </c>
      <c r="C22" t="s">
        <v>1007</v>
      </c>
      <c r="D22" t="s">
        <v>51</v>
      </c>
      <c r="E22" t="s">
        <v>28</v>
      </c>
      <c r="F22">
        <v>0.18</v>
      </c>
      <c r="G22" t="s">
        <v>1008</v>
      </c>
      <c r="H22" t="s">
        <v>959</v>
      </c>
      <c r="I22" t="s">
        <v>960</v>
      </c>
      <c r="J22" t="s">
        <v>33</v>
      </c>
    </row>
    <row r="23" spans="1:10" x14ac:dyDescent="0.25">
      <c r="A23" t="s">
        <v>1009</v>
      </c>
      <c r="B23" t="s">
        <v>157</v>
      </c>
      <c r="C23" t="s">
        <v>329</v>
      </c>
      <c r="D23" t="s">
        <v>60</v>
      </c>
      <c r="E23" t="s">
        <v>63</v>
      </c>
      <c r="F23">
        <v>0.25</v>
      </c>
      <c r="G23" t="s">
        <v>1010</v>
      </c>
      <c r="H23" t="s">
        <v>959</v>
      </c>
      <c r="I23" t="s">
        <v>960</v>
      </c>
      <c r="J23" t="s">
        <v>46</v>
      </c>
    </row>
    <row r="24" spans="1:10" x14ac:dyDescent="0.25">
      <c r="A24" t="s">
        <v>1011</v>
      </c>
      <c r="B24" t="s">
        <v>161</v>
      </c>
      <c r="C24" t="s">
        <v>1012</v>
      </c>
      <c r="D24" t="s">
        <v>71</v>
      </c>
      <c r="E24" t="s">
        <v>63</v>
      </c>
      <c r="F24">
        <v>0.32</v>
      </c>
      <c r="G24" t="s">
        <v>1013</v>
      </c>
      <c r="H24" t="s">
        <v>959</v>
      </c>
      <c r="I24" t="s">
        <v>960</v>
      </c>
      <c r="J24" t="s">
        <v>46</v>
      </c>
    </row>
    <row r="25" spans="1:10" x14ac:dyDescent="0.25">
      <c r="A25" t="s">
        <v>1014</v>
      </c>
      <c r="B25" t="s">
        <v>164</v>
      </c>
      <c r="C25" t="s">
        <v>317</v>
      </c>
      <c r="D25" t="s">
        <v>83</v>
      </c>
      <c r="E25" t="s">
        <v>86</v>
      </c>
      <c r="F25">
        <v>0.39</v>
      </c>
      <c r="G25" t="s">
        <v>1015</v>
      </c>
      <c r="H25" t="s">
        <v>973</v>
      </c>
      <c r="I25" t="s">
        <v>960</v>
      </c>
      <c r="J25" t="s">
        <v>46</v>
      </c>
    </row>
    <row r="26" spans="1:10" x14ac:dyDescent="0.25">
      <c r="A26" t="s">
        <v>1016</v>
      </c>
      <c r="B26" t="s">
        <v>168</v>
      </c>
      <c r="C26" t="s">
        <v>366</v>
      </c>
      <c r="D26" t="s">
        <v>24</v>
      </c>
      <c r="E26" t="s">
        <v>28</v>
      </c>
      <c r="F26">
        <v>0.46</v>
      </c>
      <c r="G26" t="s">
        <v>1017</v>
      </c>
      <c r="H26" t="s">
        <v>959</v>
      </c>
      <c r="I26" t="s">
        <v>960</v>
      </c>
      <c r="J26" t="s">
        <v>33</v>
      </c>
    </row>
    <row r="27" spans="1:10" x14ac:dyDescent="0.25">
      <c r="A27" t="s">
        <v>1018</v>
      </c>
      <c r="B27" t="s">
        <v>173</v>
      </c>
      <c r="C27" t="s">
        <v>77</v>
      </c>
      <c r="D27" t="s">
        <v>38</v>
      </c>
      <c r="E27" t="s">
        <v>28</v>
      </c>
      <c r="F27">
        <v>0.53</v>
      </c>
      <c r="G27" t="s">
        <v>1019</v>
      </c>
      <c r="H27" t="s">
        <v>959</v>
      </c>
      <c r="I27" t="s">
        <v>960</v>
      </c>
      <c r="J27" t="s">
        <v>46</v>
      </c>
    </row>
    <row r="28" spans="1:10" x14ac:dyDescent="0.25">
      <c r="A28" t="s">
        <v>1020</v>
      </c>
      <c r="B28" t="s">
        <v>177</v>
      </c>
      <c r="C28" t="s">
        <v>1021</v>
      </c>
      <c r="D28" t="s">
        <v>51</v>
      </c>
      <c r="E28" t="s">
        <v>28</v>
      </c>
      <c r="F28">
        <v>0.6000000000000001</v>
      </c>
      <c r="G28" t="s">
        <v>1022</v>
      </c>
      <c r="H28" t="s">
        <v>959</v>
      </c>
      <c r="I28" t="s">
        <v>960</v>
      </c>
      <c r="J28" t="s">
        <v>46</v>
      </c>
    </row>
    <row r="29" spans="1:10" x14ac:dyDescent="0.25">
      <c r="A29" t="s">
        <v>1023</v>
      </c>
      <c r="B29" t="s">
        <v>181</v>
      </c>
      <c r="C29" t="s">
        <v>361</v>
      </c>
      <c r="D29" t="s">
        <v>60</v>
      </c>
      <c r="E29" t="s">
        <v>63</v>
      </c>
      <c r="F29">
        <v>0.67</v>
      </c>
      <c r="G29" t="s">
        <v>1024</v>
      </c>
      <c r="H29" t="s">
        <v>959</v>
      </c>
      <c r="I29" t="s">
        <v>960</v>
      </c>
      <c r="J29" t="s">
        <v>46</v>
      </c>
    </row>
    <row r="30" spans="1:10" x14ac:dyDescent="0.25">
      <c r="A30" t="s">
        <v>1025</v>
      </c>
      <c r="B30" t="s">
        <v>186</v>
      </c>
      <c r="C30" t="s">
        <v>1026</v>
      </c>
      <c r="D30" t="s">
        <v>71</v>
      </c>
      <c r="E30" t="s">
        <v>63</v>
      </c>
      <c r="F30">
        <v>0.74</v>
      </c>
      <c r="G30" t="s">
        <v>1027</v>
      </c>
      <c r="H30" t="s">
        <v>959</v>
      </c>
      <c r="I30" t="s">
        <v>960</v>
      </c>
      <c r="J30" t="s">
        <v>33</v>
      </c>
    </row>
    <row r="31" spans="1:10" x14ac:dyDescent="0.25">
      <c r="A31" t="s">
        <v>1028</v>
      </c>
      <c r="B31" t="s">
        <v>191</v>
      </c>
      <c r="C31" t="s">
        <v>350</v>
      </c>
      <c r="D31" t="s">
        <v>83</v>
      </c>
      <c r="E31" t="s">
        <v>86</v>
      </c>
      <c r="F31">
        <v>0.81</v>
      </c>
      <c r="G31" t="s">
        <v>1029</v>
      </c>
      <c r="H31" t="s">
        <v>973</v>
      </c>
      <c r="I31" t="s">
        <v>960</v>
      </c>
      <c r="J31" t="s">
        <v>46</v>
      </c>
    </row>
    <row r="32" spans="1:10" x14ac:dyDescent="0.25">
      <c r="A32" t="s">
        <v>1030</v>
      </c>
      <c r="B32" t="s">
        <v>196</v>
      </c>
      <c r="C32" t="s">
        <v>396</v>
      </c>
      <c r="D32" t="s">
        <v>24</v>
      </c>
      <c r="E32" t="s">
        <v>28</v>
      </c>
      <c r="F32">
        <v>0.18</v>
      </c>
      <c r="G32" t="s">
        <v>1031</v>
      </c>
      <c r="H32" t="s">
        <v>959</v>
      </c>
      <c r="I32" t="s">
        <v>960</v>
      </c>
      <c r="J32" t="s">
        <v>46</v>
      </c>
    </row>
    <row r="33" spans="1:10" x14ac:dyDescent="0.25">
      <c r="A33" t="s">
        <v>1032</v>
      </c>
      <c r="B33" t="s">
        <v>199</v>
      </c>
      <c r="C33" t="s">
        <v>183</v>
      </c>
      <c r="D33" t="s">
        <v>38</v>
      </c>
      <c r="E33" t="s">
        <v>28</v>
      </c>
      <c r="F33">
        <v>0.25</v>
      </c>
      <c r="G33" t="s">
        <v>1033</v>
      </c>
      <c r="H33" t="s">
        <v>959</v>
      </c>
      <c r="I33" t="s">
        <v>960</v>
      </c>
      <c r="J33" t="s">
        <v>46</v>
      </c>
    </row>
    <row r="34" spans="1:10" x14ac:dyDescent="0.25">
      <c r="A34" t="s">
        <v>1034</v>
      </c>
      <c r="B34" t="s">
        <v>203</v>
      </c>
      <c r="C34" t="s">
        <v>1035</v>
      </c>
      <c r="D34" t="s">
        <v>51</v>
      </c>
      <c r="E34" t="s">
        <v>28</v>
      </c>
      <c r="F34">
        <v>0.32</v>
      </c>
      <c r="G34" t="s">
        <v>1036</v>
      </c>
      <c r="H34" t="s">
        <v>959</v>
      </c>
      <c r="I34" t="s">
        <v>960</v>
      </c>
      <c r="J34" t="s">
        <v>33</v>
      </c>
    </row>
    <row r="35" spans="1:10" x14ac:dyDescent="0.25">
      <c r="A35" t="s">
        <v>1037</v>
      </c>
      <c r="B35" t="s">
        <v>207</v>
      </c>
      <c r="C35" t="s">
        <v>391</v>
      </c>
      <c r="D35" t="s">
        <v>60</v>
      </c>
      <c r="E35" t="s">
        <v>63</v>
      </c>
      <c r="F35">
        <v>0.39</v>
      </c>
      <c r="G35" t="s">
        <v>1038</v>
      </c>
      <c r="H35" t="s">
        <v>959</v>
      </c>
      <c r="I35" t="s">
        <v>960</v>
      </c>
      <c r="J35" t="s">
        <v>46</v>
      </c>
    </row>
    <row r="36" spans="1:10" x14ac:dyDescent="0.25">
      <c r="A36" t="s">
        <v>1039</v>
      </c>
      <c r="B36" t="s">
        <v>210</v>
      </c>
      <c r="C36" t="s">
        <v>1040</v>
      </c>
      <c r="D36" t="s">
        <v>71</v>
      </c>
      <c r="E36" t="s">
        <v>63</v>
      </c>
      <c r="F36">
        <v>0.46</v>
      </c>
      <c r="G36" t="s">
        <v>1041</v>
      </c>
      <c r="H36" t="s">
        <v>959</v>
      </c>
      <c r="I36" t="s">
        <v>960</v>
      </c>
      <c r="J36" t="s">
        <v>46</v>
      </c>
    </row>
    <row r="37" spans="1:10" x14ac:dyDescent="0.25">
      <c r="A37" t="s">
        <v>1042</v>
      </c>
      <c r="B37" t="s">
        <v>214</v>
      </c>
      <c r="C37" t="s">
        <v>129</v>
      </c>
      <c r="D37" t="s">
        <v>83</v>
      </c>
      <c r="E37" t="s">
        <v>86</v>
      </c>
      <c r="F37">
        <v>0.53</v>
      </c>
      <c r="G37" t="s">
        <v>1043</v>
      </c>
      <c r="H37" t="s">
        <v>973</v>
      </c>
      <c r="I37" t="s">
        <v>960</v>
      </c>
      <c r="J37" t="s">
        <v>46</v>
      </c>
    </row>
    <row r="38" spans="1:10" x14ac:dyDescent="0.25">
      <c r="A38" t="s">
        <v>1044</v>
      </c>
      <c r="B38" t="s">
        <v>217</v>
      </c>
      <c r="C38" t="s">
        <v>109</v>
      </c>
      <c r="D38" t="s">
        <v>24</v>
      </c>
      <c r="E38" t="s">
        <v>28</v>
      </c>
      <c r="F38">
        <v>0.6000000000000001</v>
      </c>
      <c r="G38" t="s">
        <v>1045</v>
      </c>
      <c r="H38" t="s">
        <v>959</v>
      </c>
      <c r="I38" t="s">
        <v>960</v>
      </c>
      <c r="J38" t="s">
        <v>33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FormatPr defaultRowHeight="15" outlineLevelRow="0" outlineLevelCol="0" x14ac:dyDescent="55"/>
  <sheetData>
    <row r="1" spans="1:7" x14ac:dyDescent="0.25">
      <c r="A1" t="s">
        <v>1046</v>
      </c>
      <c r="B1" t="s">
        <v>25</v>
      </c>
      <c r="C1" t="s">
        <v>39</v>
      </c>
      <c r="D1" t="s">
        <v>61</v>
      </c>
      <c r="E1" t="s">
        <v>52</v>
      </c>
      <c r="F1" t="s">
        <v>72</v>
      </c>
      <c r="G1" t="s">
        <v>84</v>
      </c>
    </row>
    <row r="2" spans="1:7" x14ac:dyDescent="0.25">
      <c r="A2" t="s">
        <v>5</v>
      </c>
      <c r="B2" t="s">
        <v>25</v>
      </c>
      <c r="C2" t="s">
        <v>39</v>
      </c>
      <c r="D2" t="s">
        <v>52</v>
      </c>
      <c r="E2" t="s">
        <v>61</v>
      </c>
      <c r="F2" t="s">
        <v>72</v>
      </c>
      <c r="G2" t="s">
        <v>84</v>
      </c>
    </row>
    <row r="3" spans="1:7" x14ac:dyDescent="0.25">
      <c r="A3" t="s">
        <v>1047</v>
      </c>
      <c r="B3" t="s">
        <v>26</v>
      </c>
      <c r="C3" t="s">
        <v>40</v>
      </c>
      <c r="D3" t="s">
        <v>35</v>
      </c>
      <c r="E3" t="s">
        <v>62</v>
      </c>
      <c r="F3" t="s">
        <v>73</v>
      </c>
      <c r="G3" t="s">
        <v>85</v>
      </c>
    </row>
    <row r="4" spans="1:9" x14ac:dyDescent="0.25">
      <c r="A4" t="s">
        <v>1048</v>
      </c>
      <c r="B4" t="s">
        <v>23</v>
      </c>
      <c r="C4" t="s">
        <v>37</v>
      </c>
      <c r="D4" t="s">
        <v>50</v>
      </c>
      <c r="E4" t="s">
        <v>59</v>
      </c>
      <c r="F4" t="s">
        <v>70</v>
      </c>
      <c r="G4" t="s">
        <v>82</v>
      </c>
      <c r="H4" t="s">
        <v>71</v>
      </c>
      <c r="I4" t="s">
        <v>83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FormatPr defaultRowHeight="15" outlineLevelRow="0" outlineLevelCol="0" x14ac:dyDescent="55"/>
  <sheetData>
    <row r="1" spans="1:2" x14ac:dyDescent="0.25">
      <c r="A1" t="s">
        <v>1049</v>
      </c>
      <c r="B1" t="s">
        <v>1050</v>
      </c>
    </row>
    <row r="2" spans="1:2" x14ac:dyDescent="0.25">
      <c r="A2" t="s">
        <v>1051</v>
      </c>
      <c r="B2" t="s">
        <v>1052</v>
      </c>
    </row>
    <row r="3" spans="1:2" x14ac:dyDescent="0.25">
      <c r="A3" t="s">
        <v>1053</v>
      </c>
      <c r="B3" t="s">
        <v>1054</v>
      </c>
    </row>
    <row r="4" spans="1:2" x14ac:dyDescent="0.25">
      <c r="A4" t="s">
        <v>1055</v>
      </c>
      <c r="B4" t="s">
        <v>1056</v>
      </c>
    </row>
    <row r="5" spans="1:2" x14ac:dyDescent="0.25">
      <c r="A5" t="s">
        <v>1057</v>
      </c>
      <c r="B5" t="s">
        <v>1058</v>
      </c>
    </row>
    <row r="6" spans="1:2" x14ac:dyDescent="0.25">
      <c r="A6" t="s">
        <v>1059</v>
      </c>
      <c r="B6" t="s">
        <v>1060</v>
      </c>
    </row>
    <row r="7" spans="1:2" x14ac:dyDescent="0.25">
      <c r="A7" t="s">
        <v>1061</v>
      </c>
      <c r="B7" t="s">
        <v>1062</v>
      </c>
    </row>
    <row r="8" spans="1:2" x14ac:dyDescent="0.25">
      <c r="A8" t="s">
        <v>1063</v>
      </c>
      <c r="B8" t="s">
        <v>1064</v>
      </c>
    </row>
    <row r="9" spans="1:2" x14ac:dyDescent="0.25">
      <c r="A9" t="s">
        <v>1065</v>
      </c>
      <c r="B9" t="s">
        <v>1066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FormatPr defaultRowHeight="15" outlineLevelRow="0" outlineLevelCol="0" x14ac:dyDescent="55"/>
  <sheetData>
    <row r="1" spans="1:2" x14ac:dyDescent="0.25">
      <c r="A1" t="s">
        <v>1067</v>
      </c>
      <c r="B1" t="s">
        <v>1068</v>
      </c>
    </row>
    <row r="2" spans="1:2" x14ac:dyDescent="0.25">
      <c r="A2" t="s">
        <v>1069</v>
      </c>
      <c r="B2" t="s">
        <v>1070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workbookViewId="0" showGridLines="0" zoomScale="85"/>
  </sheetViews>
  <sheetFormatPr defaultRowHeight="15" outlineLevelRow="0" outlineLevelCol="0" x14ac:dyDescent="55"/>
  <cols>
    <col min="1" max="1" width="8" customWidth="1"/>
    <col min="2" max="2" width="18" customWidth="1"/>
    <col min="3" max="20" width="14" customWidth="1"/>
  </cols>
  <sheetData>
    <row r="1" ht="28" customHeight="1" spans="1:2" x14ac:dyDescent="0.25">
      <c r="A1" s="1" t="s">
        <v>1071</v>
      </c>
      <c r="B1" s="1"/>
    </row>
    <row r="2" ht="22" customHeight="1" spans="1:2" x14ac:dyDescent="0.25">
      <c r="A2" s="1"/>
      <c r="B2" s="1"/>
    </row>
    <row r="3" ht="22" customHeight="1" spans="1:2" x14ac:dyDescent="0.25">
      <c r="A3" s="1"/>
      <c r="B3" s="1"/>
    </row>
    <row r="4" ht="26" customHeight="1" spans="1:2" x14ac:dyDescent="0.25">
      <c r="A4" s="2"/>
      <c r="B4" s="2"/>
    </row>
    <row r="5" ht="26" customHeight="1" spans="1:2" x14ac:dyDescent="0.25">
      <c r="A5" s="3" t="s">
        <v>1072</v>
      </c>
      <c r="B5" s="3"/>
    </row>
    <row r="6" ht="26" customHeight="1" spans="1:2" x14ac:dyDescent="0.25">
      <c r="A6" s="3"/>
      <c r="B6" s="3"/>
    </row>
    <row r="7" ht="26" customHeight="1" spans="1:2" x14ac:dyDescent="0.25">
      <c r="A7" s="3"/>
      <c r="B7" s="3"/>
    </row>
    <row r="8" ht="20" customHeight="1" spans="1:2" x14ac:dyDescent="0.25">
      <c r="A8" s="2"/>
      <c r="B8" s="2"/>
    </row>
    <row r="9" ht="20" customHeight="1" spans="1:2" x14ac:dyDescent="0.25">
      <c r="A9" s="4" t="s">
        <v>1073</v>
      </c>
      <c r="B9" s="4"/>
    </row>
    <row r="10" ht="20" customHeight="1" spans="1:2" x14ac:dyDescent="0.25">
      <c r="A10" s="4"/>
      <c r="B10" s="4"/>
    </row>
    <row r="11" ht="20" customHeight="1" spans="1:2" x14ac:dyDescent="0.25">
      <c r="A11" s="4"/>
      <c r="B11" s="4"/>
    </row>
    <row r="12" ht="20" customHeight="1" spans="1:2" x14ac:dyDescent="0.25">
      <c r="A12" s="2"/>
      <c r="B12" s="2"/>
    </row>
    <row r="13" ht="20" customHeight="1" spans="1:2" x14ac:dyDescent="0.25">
      <c r="A13" s="4" t="s">
        <v>1046</v>
      </c>
      <c r="B13" s="4"/>
    </row>
    <row r="14" ht="20" customHeight="1" spans="1:2" x14ac:dyDescent="0.25">
      <c r="A14" s="4"/>
      <c r="B14" s="4"/>
    </row>
    <row r="15" ht="20" customHeight="1" spans="1:2" x14ac:dyDescent="0.25">
      <c r="A15" s="4"/>
      <c r="B15" s="4"/>
    </row>
    <row r="16" ht="20" customHeight="1" spans="1:2" x14ac:dyDescent="0.25">
      <c r="A16" s="2"/>
      <c r="B16" s="2"/>
    </row>
    <row r="17" ht="20" customHeight="1" spans="1:2" x14ac:dyDescent="0.25">
      <c r="A17" s="4" t="s">
        <v>1074</v>
      </c>
      <c r="B17" s="4"/>
    </row>
    <row r="18" ht="20" customHeight="1" spans="1:2" x14ac:dyDescent="0.25">
      <c r="A18" s="4"/>
      <c r="B18" s="4"/>
    </row>
    <row r="19" ht="20" customHeight="1" spans="1:2" x14ac:dyDescent="0.25">
      <c r="A19" s="4"/>
      <c r="B19" s="4"/>
    </row>
    <row r="20" ht="20" customHeight="1" spans="1:2" x14ac:dyDescent="0.25">
      <c r="A20" s="2"/>
      <c r="B20" s="2"/>
    </row>
    <row r="21" ht="20" customHeight="1" spans="1:2" x14ac:dyDescent="0.25">
      <c r="A21" s="4" t="s">
        <v>1075</v>
      </c>
      <c r="B21" s="4"/>
    </row>
    <row r="22" ht="20" customHeight="1" spans="1:2" x14ac:dyDescent="0.25">
      <c r="A22" s="4"/>
      <c r="B22" s="4"/>
    </row>
    <row r="23" ht="20" customHeight="1" spans="1:2" x14ac:dyDescent="0.25">
      <c r="A23" s="4"/>
      <c r="B23" s="4"/>
    </row>
    <row r="24" ht="20" customHeight="1" spans="1:2" x14ac:dyDescent="0.25">
      <c r="A24" s="2"/>
      <c r="B24" s="2"/>
    </row>
    <row r="25" ht="20" customHeight="1" spans="1:2" x14ac:dyDescent="0.25">
      <c r="A25" s="4" t="s">
        <v>39</v>
      </c>
      <c r="B25" s="4"/>
    </row>
    <row r="26" ht="20" customHeight="1" spans="1:2" x14ac:dyDescent="0.25">
      <c r="A26" s="4"/>
      <c r="B26" s="4"/>
    </row>
    <row r="27" ht="20" customHeight="1" spans="1:2" x14ac:dyDescent="0.25">
      <c r="A27" s="4"/>
      <c r="B27" s="4"/>
    </row>
    <row r="28" ht="20" customHeight="1" spans="1:2" x14ac:dyDescent="0.25">
      <c r="A28" s="2"/>
      <c r="B28" s="2"/>
    </row>
    <row r="29" ht="20" customHeight="1" spans="1:2" x14ac:dyDescent="0.25">
      <c r="A29" s="5" t="s">
        <v>677</v>
      </c>
      <c r="B29" s="5"/>
    </row>
    <row r="30" ht="20" customHeight="1" spans="1:2" x14ac:dyDescent="0.25">
      <c r="A30" s="5"/>
      <c r="B30" s="5"/>
    </row>
    <row r="31" ht="20" customHeight="1" spans="1:2" x14ac:dyDescent="0.25">
      <c r="A31" s="5"/>
      <c r="B31" s="5"/>
    </row>
    <row r="32" ht="20" customHeight="1" spans="1:2" x14ac:dyDescent="0.25">
      <c r="A32" s="2"/>
      <c r="B32" s="2"/>
    </row>
    <row r="33" ht="20" customHeight="1" spans="1:2" x14ac:dyDescent="0.25">
      <c r="A33" s="5" t="s">
        <v>1076</v>
      </c>
      <c r="B33" s="5"/>
    </row>
    <row r="34" ht="20" customHeight="1" spans="1:2" x14ac:dyDescent="0.25">
      <c r="A34" s="5"/>
      <c r="B34" s="5"/>
    </row>
    <row r="35" ht="20" customHeight="1" spans="1:2" x14ac:dyDescent="0.25">
      <c r="A35" s="5"/>
      <c r="B35" s="5"/>
    </row>
    <row r="36" ht="20" customHeight="1" spans="1:2" x14ac:dyDescent="0.25">
      <c r="A36" s="2"/>
      <c r="B36" s="2"/>
    </row>
    <row r="37" ht="20" customHeight="1" spans="1:2" x14ac:dyDescent="0.25">
      <c r="A37" s="2"/>
      <c r="B37" s="2"/>
    </row>
    <row r="38" ht="20" customHeight="1" spans="1:2" x14ac:dyDescent="0.25">
      <c r="A38" s="2"/>
      <c r="B38" s="2"/>
    </row>
    <row r="39" ht="20" customHeight="1" spans="1:2" x14ac:dyDescent="0.25">
      <c r="A39" s="2"/>
      <c r="B39" s="2"/>
    </row>
    <row r="40" ht="20" customHeight="1" spans="1:2" x14ac:dyDescent="0.25">
      <c r="A40" s="2"/>
      <c r="B40" s="2"/>
    </row>
  </sheetData>
  <mergeCells count="9">
    <mergeCell ref="A1:B3"/>
    <mergeCell ref="A5:B7"/>
    <mergeCell ref="A9:B11"/>
    <mergeCell ref="A13:B15"/>
    <mergeCell ref="A17:B19"/>
    <mergeCell ref="A21:B23"/>
    <mergeCell ref="A25:B27"/>
    <mergeCell ref="A29:B31"/>
    <mergeCell ref="A33:B35"/>
  </mergeCells>
  <hyperlinks>
    <hyperlink ref="A5" r:id="rId1" location="#'00_Landing'!A1"/>
    <hyperlink ref="A9" r:id="rId2" location="#'01_Executive_Dashboard'!A1"/>
    <hyperlink ref="A13" r:id="rId3" location="#'02_Portfolio_Tracker'!A1"/>
    <hyperlink ref="A17" r:id="rId4" location="#'03_Project_Health'!A1"/>
    <hyperlink ref="A21" r:id="rId5" location="#'05_RAID_Log_Dashboard'!A1"/>
    <hyperlink ref="A25" r:id="rId6" location="#'06_Financial_Tracking'!A1"/>
    <hyperlink ref="A29" r:id="rId7" location="#'08_Steering_Committee'!A1"/>
    <hyperlink ref="A33" r:id="rId8" location="#'07_Resource_Capacity'!A1"/>
  </hyperlinks>
  <pageMargins left="0.7" right="0.7" top="0.75" bottom="0.75" header="0.3" footer="0.3"/>
  <pageSetup orientation="portrait" horizontalDpi="4294967295" verticalDpi="4294967295" scale="100" fitToWidth="1" fitToHeight="1"/>
  <drawing r:id="rId9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4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" width="18" customWidth="1"/>
    <col min="3" max="3" width="12" customWidth="1"/>
    <col min="4" max="4" width="15" customWidth="1"/>
    <col min="5" max="5" width="22" customWidth="1"/>
    <col min="6" max="6" width="14" customWidth="1"/>
    <col min="7" max="7" width="10" customWidth="1"/>
    <col min="8" max="8" width="15" customWidth="1"/>
    <col min="9" max="12" width="10" customWidth="1"/>
    <col min="13" max="20" width="15" customWidth="1"/>
  </cols>
  <sheetData>
    <row r="1" ht="28" customHeight="1" spans="1:20" x14ac:dyDescent="0.25">
      <c r="A1" s="6" t="s">
        <v>1077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18" customHeight="1" spans="1:20" x14ac:dyDescent="0.25">
      <c r="A2" s="7" t="s">
        <v>1078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8" customHeight="1" spans="1:20" x14ac:dyDescent="0.25">
      <c r="A3" s="8"/>
      <c r="B3" s="9" t="s">
        <v>1079</v>
      </c>
      <c r="C3" s="10" t="s">
        <v>1073</v>
      </c>
      <c r="D3" s="9" t="s">
        <v>1046</v>
      </c>
      <c r="E3" s="9" t="s">
        <v>1080</v>
      </c>
      <c r="F3" s="9" t="s">
        <v>1081</v>
      </c>
      <c r="G3" s="9" t="s">
        <v>1075</v>
      </c>
      <c r="H3" s="9" t="s">
        <v>39</v>
      </c>
      <c r="I3" s="9" t="s">
        <v>1076</v>
      </c>
      <c r="J3" s="9" t="s">
        <v>677</v>
      </c>
      <c r="K3" s="8"/>
      <c r="L3" s="8"/>
      <c r="M3" s="8"/>
      <c r="N3" s="8"/>
      <c r="O3" s="8"/>
      <c r="P3" s="8"/>
      <c r="Q3" s="8"/>
      <c r="R3" s="8"/>
      <c r="S3" s="8"/>
      <c r="T3" s="8"/>
    </row>
    <row r="4" ht="10" customHeight="1" x14ac:dyDescent="0.25"/>
    <row r="5" ht="24" customHeight="1" spans="2:13" x14ac:dyDescent="0.25">
      <c r="B5" s="11" t="s">
        <v>1082</v>
      </c>
      <c r="C5" s="11"/>
      <c r="D5" s="11"/>
      <c r="E5" s="11" t="s">
        <v>1083</v>
      </c>
      <c r="F5" s="11"/>
      <c r="G5" s="11"/>
      <c r="H5" s="11" t="s">
        <v>1084</v>
      </c>
      <c r="I5" s="11"/>
      <c r="J5" s="11"/>
      <c r="K5" s="11" t="s">
        <v>1085</v>
      </c>
      <c r="L5" s="11"/>
      <c r="M5" s="11"/>
    </row>
    <row r="6" ht="34" customHeight="1" spans="2:13" x14ac:dyDescent="0.25">
      <c r="B6" s="12" t="str">
        <f>ROUND(AVERAGE('90_Projects'!$J$2:$J$38),0)</f>
        <v>72</v>
      </c>
      <c r="C6" s="12"/>
      <c r="D6" s="12"/>
      <c r="E6" s="13" t="str">
        <f>ROUND(COUNTIF('90_Projects'!$I$2:$I$38,"Green")/COUNTA('90_Projects'!$A$2:$A$38),2)</f>
        <v>51%</v>
      </c>
      <c r="F6" s="13"/>
      <c r="G6" s="13"/>
      <c r="H6" s="14" t="str">
        <f>ROUND(COUNTIF('90_Projects'!$I$2:$I$38,"Amber")/COUNTA('90_Projects'!$A$2:$A$38),2)</f>
        <v>32%</v>
      </c>
      <c r="I6" s="14"/>
      <c r="J6" s="14"/>
      <c r="K6" s="15" t="str">
        <f>ROUND(COUNTIF('90_Projects'!$I$2:$I$38,"Red")/COUNTA('90_Projects'!$A$2:$A$38),2)</f>
        <v>16%</v>
      </c>
      <c r="L6" s="15"/>
      <c r="M6" s="15"/>
    </row>
    <row r="7" spans="2:13" x14ac:dyDescent="0.25">
      <c r="B7" s="16" t="s">
        <v>246</v>
      </c>
      <c r="C7" s="16"/>
      <c r="D7" s="16"/>
      <c r="E7" s="16" t="s">
        <v>246</v>
      </c>
      <c r="F7" s="16"/>
      <c r="G7" s="16"/>
      <c r="H7" s="16" t="s">
        <v>246</v>
      </c>
      <c r="I7" s="16"/>
      <c r="J7" s="16"/>
      <c r="K7" s="16" t="s">
        <v>246</v>
      </c>
      <c r="L7" s="16"/>
      <c r="M7" s="16"/>
    </row>
    <row r="9" spans="2:12" x14ac:dyDescent="0.25">
      <c r="B9" s="17" t="s">
        <v>1086</v>
      </c>
      <c r="C9" s="17"/>
      <c r="E9" s="17" t="s">
        <v>1087</v>
      </c>
      <c r="F9" s="17"/>
      <c r="G9" s="17"/>
      <c r="I9" s="17" t="s">
        <v>1088</v>
      </c>
      <c r="J9" s="17"/>
      <c r="K9" s="17"/>
      <c r="L9" s="17"/>
    </row>
    <row r="10" spans="2:12" x14ac:dyDescent="0.25">
      <c r="B10" s="18" t="s">
        <v>28</v>
      </c>
      <c r="C10" s="19">
        <v>19</v>
      </c>
      <c r="E10" s="18" t="s">
        <v>22</v>
      </c>
      <c r="F10" s="19" t="s">
        <v>24</v>
      </c>
      <c r="G10" s="19" t="s">
        <v>28</v>
      </c>
      <c r="I10" s="18" t="s">
        <v>1089</v>
      </c>
      <c r="J10" s="19">
        <v>21</v>
      </c>
      <c r="K10" s="19">
        <v>9</v>
      </c>
      <c r="L10" s="19">
        <v>6</v>
      </c>
    </row>
    <row r="11" spans="2:12" x14ac:dyDescent="0.25">
      <c r="B11" s="18" t="s">
        <v>63</v>
      </c>
      <c r="C11" s="19">
        <v>12</v>
      </c>
      <c r="E11" s="18" t="s">
        <v>81</v>
      </c>
      <c r="F11" s="19" t="s">
        <v>83</v>
      </c>
      <c r="G11" s="19" t="s">
        <v>86</v>
      </c>
      <c r="I11" s="18" t="s">
        <v>1090</v>
      </c>
      <c r="J11" s="19">
        <v>22</v>
      </c>
      <c r="K11" s="19">
        <v>8</v>
      </c>
      <c r="L11" s="19">
        <v>6</v>
      </c>
    </row>
    <row r="12" spans="2:12" x14ac:dyDescent="0.25">
      <c r="B12" s="18" t="s">
        <v>86</v>
      </c>
      <c r="C12" s="19">
        <v>6</v>
      </c>
      <c r="E12" s="18" t="s">
        <v>115</v>
      </c>
      <c r="F12" s="19" t="s">
        <v>83</v>
      </c>
      <c r="G12" s="19" t="s">
        <v>86</v>
      </c>
      <c r="I12" s="18" t="s">
        <v>1091</v>
      </c>
      <c r="J12" s="19">
        <v>22</v>
      </c>
      <c r="K12" s="19">
        <v>10</v>
      </c>
      <c r="L12" s="19">
        <v>4</v>
      </c>
    </row>
    <row r="13" spans="5:7" x14ac:dyDescent="0.25">
      <c r="E13" s="18" t="s">
        <v>140</v>
      </c>
      <c r="F13" s="19" t="s">
        <v>83</v>
      </c>
      <c r="G13" s="19" t="s">
        <v>86</v>
      </c>
    </row>
    <row r="14" spans="5:7" x14ac:dyDescent="0.25">
      <c r="E14" s="18" t="s">
        <v>162</v>
      </c>
      <c r="F14" s="19" t="s">
        <v>71</v>
      </c>
      <c r="G14" s="19" t="s">
        <v>63</v>
      </c>
    </row>
  </sheetData>
  <mergeCells count="17">
    <mergeCell ref="A1:T1"/>
    <mergeCell ref="A2:T2"/>
    <mergeCell ref="B5:D5"/>
    <mergeCell ref="E5:G5"/>
    <mergeCell ref="H5:J5"/>
    <mergeCell ref="K5:M5"/>
    <mergeCell ref="B6:D6"/>
    <mergeCell ref="E6:G6"/>
    <mergeCell ref="H6:J6"/>
    <mergeCell ref="K6:M6"/>
    <mergeCell ref="B7:D7"/>
    <mergeCell ref="E7:G7"/>
    <mergeCell ref="H7:J7"/>
    <mergeCell ref="K7:M7"/>
    <mergeCell ref="B9:C9"/>
    <mergeCell ref="E9:G9"/>
    <mergeCell ref="I9:L9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1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0" width="15" customWidth="1"/>
  </cols>
  <sheetData>
    <row r="1" ht="28" customHeight="1" spans="1:20" x14ac:dyDescent="0.25">
      <c r="A1" s="6" t="s">
        <v>1092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18" customHeight="1" spans="1:20" x14ac:dyDescent="0.25">
      <c r="A2" s="7" t="s">
        <v>1093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8" customHeight="1" spans="1:20" x14ac:dyDescent="0.25">
      <c r="A3" s="8"/>
      <c r="B3" s="9" t="s">
        <v>1079</v>
      </c>
      <c r="C3" s="9" t="s">
        <v>1073</v>
      </c>
      <c r="D3" s="10" t="s">
        <v>1046</v>
      </c>
      <c r="E3" s="9" t="s">
        <v>1080</v>
      </c>
      <c r="F3" s="9" t="s">
        <v>1081</v>
      </c>
      <c r="G3" s="9" t="s">
        <v>1075</v>
      </c>
      <c r="H3" s="9" t="s">
        <v>39</v>
      </c>
      <c r="I3" s="9" t="s">
        <v>1076</v>
      </c>
      <c r="J3" s="9" t="s">
        <v>677</v>
      </c>
      <c r="K3" s="8"/>
      <c r="L3" s="8"/>
      <c r="M3" s="8"/>
      <c r="N3" s="8"/>
      <c r="O3" s="8"/>
      <c r="P3" s="8"/>
      <c r="Q3" s="8"/>
      <c r="R3" s="8"/>
      <c r="S3" s="8"/>
      <c r="T3" s="8"/>
    </row>
    <row r="4" ht="10" customHeight="1" x14ac:dyDescent="0.25"/>
    <row r="5" spans="2:13" x14ac:dyDescent="0.25">
      <c r="B5" s="11" t="s">
        <v>1094</v>
      </c>
      <c r="C5" s="11"/>
      <c r="D5" s="11"/>
      <c r="E5" s="11" t="s">
        <v>1095</v>
      </c>
      <c r="F5" s="11"/>
      <c r="G5" s="11"/>
      <c r="H5" s="11" t="s">
        <v>86</v>
      </c>
      <c r="I5" s="11"/>
      <c r="J5" s="11"/>
      <c r="K5" s="11" t="s">
        <v>1096</v>
      </c>
      <c r="L5" s="11"/>
      <c r="M5" s="11"/>
    </row>
    <row r="6" spans="2:13" x14ac:dyDescent="0.25">
      <c r="B6" s="12" t="str">
        <f>COUNTA('90_Projects'!$A$2:$A$38)</f>
        <v>37</v>
      </c>
      <c r="C6" s="12"/>
      <c r="D6" s="12"/>
      <c r="E6" s="12" t="str">
        <f>COUNTIF('90_Projects'!$I$2:$I$38,"Amber")</f>
        <v>12</v>
      </c>
      <c r="F6" s="12"/>
      <c r="G6" s="12"/>
      <c r="H6" s="12" t="str">
        <f>COUNTIF('90_Projects'!$I$2:$I$38,"Red")</f>
        <v>6</v>
      </c>
      <c r="I6" s="12"/>
      <c r="J6" s="12"/>
      <c r="K6" s="12" t="str">
        <f>ROUND(AVERAGE('90_Projects'!$Q$2:$Q$38),2)</f>
        <v>48%</v>
      </c>
      <c r="L6" s="12"/>
      <c r="M6" s="12"/>
    </row>
    <row r="7" spans="2:13" x14ac:dyDescent="0.25">
      <c r="B7" s="16" t="s">
        <v>246</v>
      </c>
      <c r="C7" s="16"/>
      <c r="D7" s="16"/>
      <c r="E7" s="16" t="s">
        <v>246</v>
      </c>
      <c r="F7" s="16"/>
      <c r="G7" s="16"/>
      <c r="H7" s="16" t="s">
        <v>246</v>
      </c>
      <c r="I7" s="16"/>
      <c r="J7" s="16"/>
      <c r="K7" s="16" t="s">
        <v>246</v>
      </c>
      <c r="L7" s="16"/>
      <c r="M7" s="16"/>
    </row>
    <row r="9" spans="2:8" x14ac:dyDescent="0.25">
      <c r="B9" s="20" t="s">
        <v>1080</v>
      </c>
      <c r="C9" s="20" t="s">
        <v>4</v>
      </c>
      <c r="D9" s="20" t="s">
        <v>1097</v>
      </c>
      <c r="E9" s="20" t="s">
        <v>8</v>
      </c>
      <c r="F9" s="20" t="s">
        <v>13</v>
      </c>
      <c r="G9" s="20" t="s">
        <v>720</v>
      </c>
      <c r="H9" s="20" t="s">
        <v>1098</v>
      </c>
    </row>
    <row r="10" spans="2:8" x14ac:dyDescent="0.25">
      <c r="B10" s="21" t="s">
        <v>22</v>
      </c>
      <c r="C10" s="22" t="s">
        <v>24</v>
      </c>
      <c r="D10" s="22" t="s">
        <v>25</v>
      </c>
      <c r="E10" s="23" t="s">
        <v>28</v>
      </c>
      <c r="F10" s="24">
        <v>180</v>
      </c>
      <c r="G10" s="24">
        <v>134</v>
      </c>
      <c r="H10" s="24">
        <v>1</v>
      </c>
    </row>
    <row r="11" spans="2:8" x14ac:dyDescent="0.25">
      <c r="B11" s="21" t="s">
        <v>36</v>
      </c>
      <c r="C11" s="22" t="s">
        <v>38</v>
      </c>
      <c r="D11" s="22" t="s">
        <v>39</v>
      </c>
      <c r="E11" s="23" t="s">
        <v>28</v>
      </c>
      <c r="F11" s="24">
        <v>198</v>
      </c>
      <c r="G11" s="24">
        <v>157</v>
      </c>
      <c r="H11" s="24">
        <v>2</v>
      </c>
    </row>
    <row r="12" spans="2:8" x14ac:dyDescent="0.25">
      <c r="B12" s="21" t="s">
        <v>49</v>
      </c>
      <c r="C12" s="22" t="s">
        <v>51</v>
      </c>
      <c r="D12" s="22" t="s">
        <v>52</v>
      </c>
      <c r="E12" s="23" t="s">
        <v>28</v>
      </c>
      <c r="F12" s="24">
        <v>216</v>
      </c>
      <c r="G12" s="24">
        <v>182</v>
      </c>
      <c r="H12" s="24">
        <v>3</v>
      </c>
    </row>
    <row r="13" spans="2:8" x14ac:dyDescent="0.25">
      <c r="B13" s="21" t="s">
        <v>58</v>
      </c>
      <c r="C13" s="22" t="s">
        <v>60</v>
      </c>
      <c r="D13" s="22" t="s">
        <v>61</v>
      </c>
      <c r="E13" s="25" t="s">
        <v>63</v>
      </c>
      <c r="F13" s="24">
        <v>234</v>
      </c>
      <c r="G13" s="24">
        <v>208</v>
      </c>
      <c r="H13" s="24">
        <v>4</v>
      </c>
    </row>
    <row r="14" spans="2:8" x14ac:dyDescent="0.25">
      <c r="B14" s="21" t="s">
        <v>69</v>
      </c>
      <c r="C14" s="22" t="s">
        <v>71</v>
      </c>
      <c r="D14" s="22" t="s">
        <v>72</v>
      </c>
      <c r="E14" s="25" t="s">
        <v>63</v>
      </c>
      <c r="F14" s="24">
        <v>252</v>
      </c>
      <c r="G14" s="24">
        <v>216</v>
      </c>
      <c r="H14" s="24">
        <v>5</v>
      </c>
    </row>
    <row r="15" spans="2:8" x14ac:dyDescent="0.25">
      <c r="B15" s="21" t="s">
        <v>81</v>
      </c>
      <c r="C15" s="22" t="s">
        <v>83</v>
      </c>
      <c r="D15" s="22" t="s">
        <v>84</v>
      </c>
      <c r="E15" s="26" t="s">
        <v>86</v>
      </c>
      <c r="F15" s="24">
        <v>270</v>
      </c>
      <c r="G15" s="24">
        <v>246</v>
      </c>
      <c r="H15" s="24">
        <v>6</v>
      </c>
    </row>
    <row r="16" spans="2:8" x14ac:dyDescent="0.25">
      <c r="B16" s="21" t="s">
        <v>91</v>
      </c>
      <c r="C16" s="22" t="s">
        <v>24</v>
      </c>
      <c r="D16" s="22" t="s">
        <v>25</v>
      </c>
      <c r="E16" s="23" t="s">
        <v>28</v>
      </c>
      <c r="F16" s="24">
        <v>288</v>
      </c>
      <c r="G16" s="24">
        <v>276</v>
      </c>
      <c r="H16" s="24">
        <v>7</v>
      </c>
    </row>
    <row r="17" spans="2:8" x14ac:dyDescent="0.25">
      <c r="B17" s="21" t="s">
        <v>96</v>
      </c>
      <c r="C17" s="22" t="s">
        <v>38</v>
      </c>
      <c r="D17" s="22" t="s">
        <v>39</v>
      </c>
      <c r="E17" s="23" t="s">
        <v>28</v>
      </c>
      <c r="F17" s="24">
        <v>306</v>
      </c>
      <c r="G17" s="24">
        <v>245</v>
      </c>
      <c r="H17" s="24">
        <v>8</v>
      </c>
    </row>
    <row r="18" spans="2:8" x14ac:dyDescent="0.25">
      <c r="B18" s="21" t="s">
        <v>101</v>
      </c>
      <c r="C18" s="22" t="s">
        <v>51</v>
      </c>
      <c r="D18" s="22" t="s">
        <v>52</v>
      </c>
      <c r="E18" s="23" t="s">
        <v>28</v>
      </c>
      <c r="F18" s="24">
        <v>324</v>
      </c>
      <c r="G18" s="24">
        <v>250</v>
      </c>
      <c r="H18" s="24">
        <v>1</v>
      </c>
    </row>
    <row r="19" spans="2:8" x14ac:dyDescent="0.25">
      <c r="B19" s="21" t="s">
        <v>106</v>
      </c>
      <c r="C19" s="22" t="s">
        <v>60</v>
      </c>
      <c r="D19" s="22" t="s">
        <v>61</v>
      </c>
      <c r="E19" s="25" t="s">
        <v>63</v>
      </c>
      <c r="F19" s="24">
        <v>342</v>
      </c>
      <c r="G19" s="24">
        <v>281</v>
      </c>
      <c r="H19" s="24">
        <v>2</v>
      </c>
    </row>
    <row r="20" spans="2:8" x14ac:dyDescent="0.25">
      <c r="B20" s="21" t="s">
        <v>111</v>
      </c>
      <c r="C20" s="22" t="s">
        <v>71</v>
      </c>
      <c r="D20" s="22" t="s">
        <v>72</v>
      </c>
      <c r="E20" s="25" t="s">
        <v>63</v>
      </c>
      <c r="F20" s="24">
        <v>360</v>
      </c>
      <c r="G20" s="24">
        <v>314</v>
      </c>
      <c r="H20" s="24">
        <v>3</v>
      </c>
    </row>
    <row r="21" spans="2:8" x14ac:dyDescent="0.25">
      <c r="B21" s="21" t="s">
        <v>115</v>
      </c>
      <c r="C21" s="22" t="s">
        <v>83</v>
      </c>
      <c r="D21" s="22" t="s">
        <v>84</v>
      </c>
      <c r="E21" s="26" t="s">
        <v>86</v>
      </c>
      <c r="F21" s="24">
        <v>378</v>
      </c>
      <c r="G21" s="24">
        <v>348</v>
      </c>
      <c r="H21" s="24">
        <v>4</v>
      </c>
    </row>
  </sheetData>
  <mergeCells count="14">
    <mergeCell ref="A1:T1"/>
    <mergeCell ref="A2:T2"/>
    <mergeCell ref="B5:D5"/>
    <mergeCell ref="E5:G5"/>
    <mergeCell ref="H5:J5"/>
    <mergeCell ref="K5:M5"/>
    <mergeCell ref="B6:D6"/>
    <mergeCell ref="E6:G6"/>
    <mergeCell ref="H6:J6"/>
    <mergeCell ref="K6:M6"/>
    <mergeCell ref="B7:D7"/>
    <mergeCell ref="E7:G7"/>
    <mergeCell ref="H7:J7"/>
    <mergeCell ref="K7:M7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3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" width="20" customWidth="1"/>
    <col min="3" max="4" width="14" customWidth="1"/>
    <col min="5" max="5" width="15" customWidth="1"/>
    <col min="6" max="6" width="18" customWidth="1"/>
    <col min="7" max="7" width="14" customWidth="1"/>
    <col min="8" max="8" width="12" customWidth="1"/>
    <col min="9" max="9" width="15" customWidth="1"/>
    <col min="10" max="10" width="18" customWidth="1"/>
    <col min="11" max="12" width="12" customWidth="1"/>
    <col min="13" max="20" width="15" customWidth="1"/>
  </cols>
  <sheetData>
    <row r="1" ht="28" customHeight="1" spans="1:20" x14ac:dyDescent="0.25">
      <c r="A1" s="6" t="s">
        <v>1099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18" customHeight="1" spans="1:20" x14ac:dyDescent="0.25">
      <c r="A2" s="7" t="s">
        <v>1100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8" customHeight="1" spans="1:20" x14ac:dyDescent="0.25">
      <c r="A3" s="8"/>
      <c r="B3" s="9" t="s">
        <v>1079</v>
      </c>
      <c r="C3" s="9" t="s">
        <v>1073</v>
      </c>
      <c r="D3" s="9" t="s">
        <v>1046</v>
      </c>
      <c r="E3" s="10" t="s">
        <v>1080</v>
      </c>
      <c r="F3" s="9" t="s">
        <v>1081</v>
      </c>
      <c r="G3" s="9" t="s">
        <v>1075</v>
      </c>
      <c r="H3" s="9" t="s">
        <v>39</v>
      </c>
      <c r="I3" s="9" t="s">
        <v>1076</v>
      </c>
      <c r="J3" s="9" t="s">
        <v>677</v>
      </c>
      <c r="K3" s="8"/>
      <c r="L3" s="8"/>
      <c r="M3" s="8"/>
      <c r="N3" s="8"/>
      <c r="O3" s="8"/>
      <c r="P3" s="8"/>
      <c r="Q3" s="8"/>
      <c r="R3" s="8"/>
      <c r="S3" s="8"/>
      <c r="T3" s="8"/>
    </row>
    <row r="4" ht="10" customHeight="1" x14ac:dyDescent="0.25"/>
    <row r="5" spans="2:13" x14ac:dyDescent="0.25">
      <c r="B5" s="11" t="s">
        <v>1101</v>
      </c>
      <c r="C5" s="11"/>
      <c r="D5" s="11"/>
      <c r="E5" s="11" t="s">
        <v>1082</v>
      </c>
      <c r="F5" s="11"/>
      <c r="G5" s="11"/>
      <c r="H5" s="11" t="s">
        <v>1102</v>
      </c>
      <c r="I5" s="11"/>
      <c r="J5" s="11"/>
      <c r="K5" s="11" t="s">
        <v>1103</v>
      </c>
      <c r="L5" s="11"/>
      <c r="M5" s="11"/>
    </row>
    <row r="6" spans="2:13" x14ac:dyDescent="0.25">
      <c r="B6" s="12" t="str">
        <f>1</f>
        <v>ERP Stabilization</v>
      </c>
      <c r="C6" s="12"/>
      <c r="D6" s="12"/>
      <c r="E6" s="12" t="str">
        <f>86</f>
        <v>86</v>
      </c>
      <c r="F6" s="12"/>
      <c r="G6" s="12"/>
      <c r="H6" s="12" t="str">
        <f>0.18</f>
        <v>18%</v>
      </c>
      <c r="I6" s="12"/>
      <c r="J6" s="12"/>
      <c r="K6" s="12" t="str">
        <f>-0.26</f>
        <v>-26%</v>
      </c>
      <c r="L6" s="12"/>
      <c r="M6" s="12"/>
    </row>
    <row r="7" spans="2:13" x14ac:dyDescent="0.25">
      <c r="B7" s="16" t="s">
        <v>246</v>
      </c>
      <c r="C7" s="16"/>
      <c r="D7" s="16"/>
      <c r="E7" s="16" t="s">
        <v>246</v>
      </c>
      <c r="F7" s="16"/>
      <c r="G7" s="16"/>
      <c r="H7" s="16" t="s">
        <v>246</v>
      </c>
      <c r="I7" s="16"/>
      <c r="J7" s="16"/>
      <c r="K7" s="16" t="s">
        <v>246</v>
      </c>
      <c r="L7" s="16"/>
      <c r="M7" s="16"/>
    </row>
    <row r="9" spans="2:12" x14ac:dyDescent="0.25">
      <c r="B9" s="17" t="s">
        <v>1104</v>
      </c>
      <c r="C9" s="17"/>
      <c r="D9" s="17"/>
      <c r="F9" s="17" t="s">
        <v>1105</v>
      </c>
      <c r="G9" s="17"/>
      <c r="H9" s="17"/>
      <c r="J9" s="17" t="s">
        <v>1106</v>
      </c>
      <c r="K9" s="17"/>
      <c r="L9" s="17"/>
    </row>
    <row r="10" spans="2:12" x14ac:dyDescent="0.25">
      <c r="B10" s="18" t="s">
        <v>231</v>
      </c>
      <c r="C10" s="19" t="s">
        <v>235</v>
      </c>
      <c r="D10" s="19" t="s">
        <v>232</v>
      </c>
      <c r="F10" s="18" t="s">
        <v>53</v>
      </c>
      <c r="G10" s="19" t="s">
        <v>1107</v>
      </c>
      <c r="H10" s="19" t="s">
        <v>504</v>
      </c>
      <c r="J10" s="18" t="s">
        <v>626</v>
      </c>
      <c r="K10" s="19" t="s">
        <v>628</v>
      </c>
      <c r="L10" s="19" t="s">
        <v>33</v>
      </c>
    </row>
    <row r="11" spans="2:8" x14ac:dyDescent="0.25">
      <c r="B11" s="18" t="s">
        <v>237</v>
      </c>
      <c r="C11" s="19" t="s">
        <v>241</v>
      </c>
      <c r="D11" s="19" t="s">
        <v>238</v>
      </c>
      <c r="F11" s="18" t="s">
        <v>506</v>
      </c>
      <c r="G11" s="19" t="s">
        <v>1108</v>
      </c>
      <c r="H11" s="19" t="s">
        <v>508</v>
      </c>
    </row>
    <row r="12" spans="2:4" x14ac:dyDescent="0.25">
      <c r="B12" s="18" t="s">
        <v>243</v>
      </c>
      <c r="C12" s="19" t="s">
        <v>247</v>
      </c>
      <c r="D12" s="19" t="s">
        <v>244</v>
      </c>
    </row>
    <row r="13" spans="2:4" x14ac:dyDescent="0.25">
      <c r="B13" s="18" t="s">
        <v>249</v>
      </c>
      <c r="C13" s="19" t="s">
        <v>252</v>
      </c>
      <c r="D13" s="19" t="s">
        <v>250</v>
      </c>
    </row>
  </sheetData>
  <mergeCells count="17">
    <mergeCell ref="A1:T1"/>
    <mergeCell ref="A2:T2"/>
    <mergeCell ref="B5:D5"/>
    <mergeCell ref="E5:G5"/>
    <mergeCell ref="H5:J5"/>
    <mergeCell ref="K5:M5"/>
    <mergeCell ref="B6:D6"/>
    <mergeCell ref="E6:G6"/>
    <mergeCell ref="H6:J6"/>
    <mergeCell ref="K6:M6"/>
    <mergeCell ref="B7:D7"/>
    <mergeCell ref="E7:G7"/>
    <mergeCell ref="H7:J7"/>
    <mergeCell ref="K7:M7"/>
    <mergeCell ref="B9:D9"/>
    <mergeCell ref="F9:H9"/>
    <mergeCell ref="J9:L9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7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" width="22" customWidth="1"/>
    <col min="3" max="3" width="10" customWidth="1"/>
    <col min="4" max="4" width="15" customWidth="1"/>
    <col min="5" max="5" width="12" customWidth="1"/>
    <col min="6" max="6" width="16" customWidth="1"/>
    <col min="7" max="7" width="14" customWidth="1"/>
    <col min="8" max="8" width="12" customWidth="1"/>
    <col min="9" max="20" width="15" customWidth="1"/>
  </cols>
  <sheetData>
    <row r="1" ht="28" customHeight="1" spans="1:20" x14ac:dyDescent="0.25">
      <c r="A1" s="6" t="s">
        <v>1109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18" customHeight="1" spans="1:20" x14ac:dyDescent="0.25">
      <c r="A2" s="7" t="s">
        <v>1110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8" customHeight="1" spans="1:20" x14ac:dyDescent="0.25">
      <c r="A3" s="8"/>
      <c r="B3" s="9" t="s">
        <v>1079</v>
      </c>
      <c r="C3" s="9" t="s">
        <v>1073</v>
      </c>
      <c r="D3" s="9" t="s">
        <v>1046</v>
      </c>
      <c r="E3" s="9" t="s">
        <v>1080</v>
      </c>
      <c r="F3" s="10" t="s">
        <v>1081</v>
      </c>
      <c r="G3" s="9" t="s">
        <v>1075</v>
      </c>
      <c r="H3" s="9" t="s">
        <v>39</v>
      </c>
      <c r="I3" s="9" t="s">
        <v>1076</v>
      </c>
      <c r="J3" s="9" t="s">
        <v>677</v>
      </c>
      <c r="K3" s="8"/>
      <c r="L3" s="8"/>
      <c r="M3" s="8"/>
      <c r="N3" s="8"/>
      <c r="O3" s="8"/>
      <c r="P3" s="8"/>
      <c r="Q3" s="8"/>
      <c r="R3" s="8"/>
      <c r="S3" s="8"/>
      <c r="T3" s="8"/>
    </row>
    <row r="4" ht="10" customHeight="1" x14ac:dyDescent="0.25"/>
    <row r="5" spans="2:13" x14ac:dyDescent="0.25">
      <c r="B5" s="11" t="s">
        <v>676</v>
      </c>
      <c r="C5" s="11"/>
      <c r="D5" s="11"/>
      <c r="E5" s="11" t="s">
        <v>683</v>
      </c>
      <c r="F5" s="11"/>
      <c r="G5" s="11"/>
      <c r="H5" s="11" t="s">
        <v>1111</v>
      </c>
      <c r="I5" s="11"/>
      <c r="J5" s="11"/>
      <c r="K5" s="11" t="s">
        <v>1112</v>
      </c>
      <c r="L5" s="11"/>
      <c r="M5" s="11"/>
    </row>
    <row r="6" spans="2:13" x14ac:dyDescent="0.25">
      <c r="B6" s="12" t="str">
        <f>COUNTIF('90_BusinessCases'!$C$2:$C$38,"Approved")</f>
        <v>15</v>
      </c>
      <c r="C6" s="12"/>
      <c r="D6" s="12"/>
      <c r="E6" s="12" t="str">
        <f>COUNTIF('90_BusinessCases'!$C$2:$C$38,"Under Review")</f>
        <v>14</v>
      </c>
      <c r="F6" s="12"/>
      <c r="G6" s="12"/>
      <c r="H6" s="12" t="str">
        <f>COUNTIF('90_BusinessCases'!$J$2:$J$38,"Low")</f>
        <v>12</v>
      </c>
      <c r="I6" s="12"/>
      <c r="J6" s="12"/>
      <c r="K6" s="12" t="str">
        <f>ROUND(AVERAGE('90_BusinessCases'!$G$2:$G$38),0)</f>
        <v>13m</v>
      </c>
      <c r="L6" s="12"/>
      <c r="M6" s="12"/>
    </row>
    <row r="7" spans="2:13" x14ac:dyDescent="0.25">
      <c r="B7" s="16" t="s">
        <v>246</v>
      </c>
      <c r="C7" s="16"/>
      <c r="D7" s="16"/>
      <c r="E7" s="16" t="s">
        <v>246</v>
      </c>
      <c r="F7" s="16"/>
      <c r="G7" s="16"/>
      <c r="H7" s="16" t="s">
        <v>246</v>
      </c>
      <c r="I7" s="16"/>
      <c r="J7" s="16"/>
      <c r="K7" s="16" t="s">
        <v>246</v>
      </c>
      <c r="L7" s="16"/>
      <c r="M7" s="16"/>
    </row>
    <row r="9" spans="2:8" x14ac:dyDescent="0.25">
      <c r="B9" s="17" t="s">
        <v>1113</v>
      </c>
      <c r="C9" s="17"/>
      <c r="E9" s="17" t="s">
        <v>1114</v>
      </c>
      <c r="F9" s="17"/>
      <c r="G9" s="17"/>
      <c r="H9" s="17"/>
    </row>
    <row r="10" spans="2:8" x14ac:dyDescent="0.25">
      <c r="B10" s="18" t="s">
        <v>1115</v>
      </c>
      <c r="C10" s="19">
        <v>18</v>
      </c>
      <c r="E10" s="18" t="s">
        <v>20</v>
      </c>
      <c r="F10" s="19" t="s">
        <v>676</v>
      </c>
      <c r="G10" s="19">
        <v>120</v>
      </c>
      <c r="H10" s="19">
        <v>9</v>
      </c>
    </row>
    <row r="11" spans="2:8" x14ac:dyDescent="0.25">
      <c r="B11" s="18" t="s">
        <v>1116</v>
      </c>
      <c r="C11" s="19">
        <v>12</v>
      </c>
      <c r="E11" s="18" t="s">
        <v>34</v>
      </c>
      <c r="F11" s="19" t="s">
        <v>252</v>
      </c>
      <c r="G11" s="19">
        <v>134</v>
      </c>
      <c r="H11" s="19">
        <v>10</v>
      </c>
    </row>
    <row r="12" spans="2:8" x14ac:dyDescent="0.25">
      <c r="B12" s="18" t="s">
        <v>1117</v>
      </c>
      <c r="C12" s="19">
        <v>9</v>
      </c>
      <c r="E12" s="18" t="s">
        <v>47</v>
      </c>
      <c r="F12" s="19" t="s">
        <v>676</v>
      </c>
      <c r="G12" s="19">
        <v>148</v>
      </c>
      <c r="H12" s="19">
        <v>11</v>
      </c>
    </row>
    <row r="13" spans="2:8" x14ac:dyDescent="0.25">
      <c r="B13" s="18" t="s">
        <v>677</v>
      </c>
      <c r="C13" s="19">
        <v>7</v>
      </c>
      <c r="E13" s="18" t="s">
        <v>56</v>
      </c>
      <c r="F13" s="19" t="s">
        <v>683</v>
      </c>
      <c r="G13" s="19">
        <v>162</v>
      </c>
      <c r="H13" s="19">
        <v>12</v>
      </c>
    </row>
    <row r="14" spans="2:8" x14ac:dyDescent="0.25">
      <c r="B14" s="18" t="s">
        <v>676</v>
      </c>
      <c r="C14" s="19">
        <v>4</v>
      </c>
      <c r="E14" s="18" t="s">
        <v>67</v>
      </c>
      <c r="F14" s="19" t="s">
        <v>683</v>
      </c>
      <c r="G14" s="19">
        <v>176</v>
      </c>
      <c r="H14" s="19">
        <v>13</v>
      </c>
    </row>
    <row r="15" spans="5:8" x14ac:dyDescent="0.25">
      <c r="E15" s="18" t="s">
        <v>79</v>
      </c>
      <c r="F15" s="19" t="s">
        <v>676</v>
      </c>
      <c r="G15" s="19">
        <v>190</v>
      </c>
      <c r="H15" s="19">
        <v>14</v>
      </c>
    </row>
    <row r="16" spans="5:8" x14ac:dyDescent="0.25">
      <c r="E16" s="18" t="s">
        <v>90</v>
      </c>
      <c r="F16" s="19" t="s">
        <v>252</v>
      </c>
      <c r="G16" s="19">
        <v>204</v>
      </c>
      <c r="H16" s="19">
        <v>15</v>
      </c>
    </row>
    <row r="17" spans="5:8" x14ac:dyDescent="0.25">
      <c r="E17" s="18" t="s">
        <v>95</v>
      </c>
      <c r="F17" s="19" t="s">
        <v>676</v>
      </c>
      <c r="G17" s="19">
        <v>218</v>
      </c>
      <c r="H17" s="19">
        <v>16</v>
      </c>
    </row>
  </sheetData>
  <mergeCells count="16">
    <mergeCell ref="A1:T1"/>
    <mergeCell ref="A2:T2"/>
    <mergeCell ref="B5:D5"/>
    <mergeCell ref="E5:G5"/>
    <mergeCell ref="H5:J5"/>
    <mergeCell ref="K5:M5"/>
    <mergeCell ref="B6:D6"/>
    <mergeCell ref="E6:G6"/>
    <mergeCell ref="H6:J6"/>
    <mergeCell ref="K6:M6"/>
    <mergeCell ref="B7:D7"/>
    <mergeCell ref="E7:G7"/>
    <mergeCell ref="H7:J7"/>
    <mergeCell ref="K7:M7"/>
    <mergeCell ref="B9:C9"/>
    <mergeCell ref="E9:H9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7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0" width="15" customWidth="1"/>
  </cols>
  <sheetData>
    <row r="1" ht="28" customHeight="1" spans="1:20" x14ac:dyDescent="0.25">
      <c r="A1" s="6" t="s">
        <v>1118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18" customHeight="1" spans="1:20" x14ac:dyDescent="0.25">
      <c r="A2" s="7" t="s">
        <v>1119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8" customHeight="1" spans="1:20" x14ac:dyDescent="0.25">
      <c r="A3" s="8"/>
      <c r="B3" s="9" t="s">
        <v>1079</v>
      </c>
      <c r="C3" s="9" t="s">
        <v>1073</v>
      </c>
      <c r="D3" s="9" t="s">
        <v>1046</v>
      </c>
      <c r="E3" s="9" t="s">
        <v>1080</v>
      </c>
      <c r="F3" s="9" t="s">
        <v>1081</v>
      </c>
      <c r="G3" s="10" t="s">
        <v>1075</v>
      </c>
      <c r="H3" s="9" t="s">
        <v>39</v>
      </c>
      <c r="I3" s="9" t="s">
        <v>1076</v>
      </c>
      <c r="J3" s="9" t="s">
        <v>677</v>
      </c>
      <c r="K3" s="8"/>
      <c r="L3" s="8"/>
      <c r="M3" s="8"/>
      <c r="N3" s="8"/>
      <c r="O3" s="8"/>
      <c r="P3" s="8"/>
      <c r="Q3" s="8"/>
      <c r="R3" s="8"/>
      <c r="S3" s="8"/>
      <c r="T3" s="8"/>
    </row>
    <row r="4" ht="10" customHeight="1" x14ac:dyDescent="0.25"/>
    <row r="5" spans="2:13" x14ac:dyDescent="0.25">
      <c r="B5" s="11" t="s">
        <v>1120</v>
      </c>
      <c r="C5" s="11"/>
      <c r="D5" s="11"/>
      <c r="E5" s="11" t="s">
        <v>1121</v>
      </c>
      <c r="F5" s="11"/>
      <c r="G5" s="11"/>
      <c r="H5" s="11" t="s">
        <v>1122</v>
      </c>
      <c r="I5" s="11"/>
      <c r="J5" s="11"/>
      <c r="K5" s="11" t="s">
        <v>1123</v>
      </c>
      <c r="L5" s="11"/>
      <c r="M5" s="11"/>
    </row>
    <row r="6" spans="2:13" x14ac:dyDescent="0.25">
      <c r="B6" s="12" t="str">
        <f>COUNTIF('90_Risks'!$J$2:$J$51,"Open")</f>
        <v>12</v>
      </c>
      <c r="C6" s="12"/>
      <c r="D6" s="12"/>
      <c r="E6" s="12" t="str">
        <f>COUNTIF('90_Issues'!$I$2:$I$20,"Open")</f>
        <v>0</v>
      </c>
      <c r="F6" s="12"/>
      <c r="G6" s="12"/>
      <c r="H6" s="12" t="str">
        <f>COUNTIF('90_Issues'!$K$2:$K$20,"Yes")</f>
        <v>10</v>
      </c>
      <c r="I6" s="12"/>
      <c r="J6" s="12"/>
      <c r="K6" s="12" t="str">
        <f>COUNTIF('90_Risks'!$L$2:$L$51,"Yes")</f>
        <v>12</v>
      </c>
      <c r="L6" s="12"/>
      <c r="M6" s="12"/>
    </row>
    <row r="7" spans="2:13" x14ac:dyDescent="0.25">
      <c r="B7" s="16" t="s">
        <v>246</v>
      </c>
      <c r="C7" s="16"/>
      <c r="D7" s="16"/>
      <c r="E7" s="16" t="s">
        <v>246</v>
      </c>
      <c r="F7" s="16"/>
      <c r="G7" s="16"/>
      <c r="H7" s="16" t="s">
        <v>246</v>
      </c>
      <c r="I7" s="16"/>
      <c r="J7" s="16"/>
      <c r="K7" s="16" t="s">
        <v>246</v>
      </c>
      <c r="L7" s="16"/>
      <c r="M7" s="16"/>
    </row>
    <row r="9" spans="2:12" x14ac:dyDescent="0.25">
      <c r="B9" s="20" t="s">
        <v>1124</v>
      </c>
      <c r="C9" s="20" t="s">
        <v>1080</v>
      </c>
      <c r="D9" s="20" t="s">
        <v>497</v>
      </c>
      <c r="E9" s="20" t="s">
        <v>227</v>
      </c>
      <c r="F9" s="20" t="s">
        <v>229</v>
      </c>
      <c r="H9" s="20" t="s">
        <v>1125</v>
      </c>
      <c r="I9" s="20" t="s">
        <v>1080</v>
      </c>
      <c r="J9" s="20" t="s">
        <v>621</v>
      </c>
      <c r="K9" s="20" t="s">
        <v>227</v>
      </c>
      <c r="L9" s="20" t="s">
        <v>1126</v>
      </c>
    </row>
    <row r="10" spans="2:12" x14ac:dyDescent="0.25">
      <c r="B10" s="21" t="s">
        <v>53</v>
      </c>
      <c r="C10" s="22" t="s">
        <v>20</v>
      </c>
      <c r="D10" s="24">
        <v>6</v>
      </c>
      <c r="E10" s="27" t="s">
        <v>504</v>
      </c>
      <c r="F10" s="22" t="s">
        <v>23</v>
      </c>
      <c r="H10" s="21" t="s">
        <v>625</v>
      </c>
      <c r="I10" s="22" t="s">
        <v>20</v>
      </c>
      <c r="J10" s="22" t="s">
        <v>626</v>
      </c>
      <c r="K10" s="27" t="s">
        <v>628</v>
      </c>
      <c r="L10" s="22" t="s">
        <v>33</v>
      </c>
    </row>
    <row r="11" spans="2:12" x14ac:dyDescent="0.25">
      <c r="B11" s="21" t="s">
        <v>506</v>
      </c>
      <c r="C11" s="22" t="s">
        <v>20</v>
      </c>
      <c r="D11" s="24">
        <v>12</v>
      </c>
      <c r="E11" s="27" t="s">
        <v>508</v>
      </c>
      <c r="F11" s="22" t="s">
        <v>23</v>
      </c>
      <c r="H11" s="21" t="s">
        <v>629</v>
      </c>
      <c r="I11" s="22" t="s">
        <v>47</v>
      </c>
      <c r="J11" s="22" t="s">
        <v>626</v>
      </c>
      <c r="K11" s="27" t="s">
        <v>628</v>
      </c>
      <c r="L11" s="22" t="s">
        <v>46</v>
      </c>
    </row>
    <row r="12" spans="2:12" x14ac:dyDescent="0.25">
      <c r="B12" s="21" t="s">
        <v>506</v>
      </c>
      <c r="C12" s="22" t="s">
        <v>34</v>
      </c>
      <c r="D12" s="24">
        <v>12</v>
      </c>
      <c r="E12" s="27" t="s">
        <v>508</v>
      </c>
      <c r="F12" s="22" t="s">
        <v>37</v>
      </c>
      <c r="H12" s="21" t="s">
        <v>631</v>
      </c>
      <c r="I12" s="22" t="s">
        <v>67</v>
      </c>
      <c r="J12" s="22" t="s">
        <v>626</v>
      </c>
      <c r="K12" s="27" t="s">
        <v>628</v>
      </c>
      <c r="L12" s="22" t="s">
        <v>33</v>
      </c>
    </row>
    <row r="13" spans="2:12" x14ac:dyDescent="0.25">
      <c r="B13" s="21" t="s">
        <v>513</v>
      </c>
      <c r="C13" s="22" t="s">
        <v>47</v>
      </c>
      <c r="D13" s="24">
        <v>20</v>
      </c>
      <c r="E13" s="27" t="s">
        <v>515</v>
      </c>
      <c r="F13" s="22" t="s">
        <v>50</v>
      </c>
      <c r="H13" s="21" t="s">
        <v>633</v>
      </c>
      <c r="I13" s="22" t="s">
        <v>90</v>
      </c>
      <c r="J13" s="22" t="s">
        <v>626</v>
      </c>
      <c r="K13" s="27" t="s">
        <v>628</v>
      </c>
      <c r="L13" s="22" t="s">
        <v>46</v>
      </c>
    </row>
    <row r="14" spans="2:12" x14ac:dyDescent="0.25">
      <c r="B14" s="21" t="s">
        <v>517</v>
      </c>
      <c r="C14" s="22" t="s">
        <v>56</v>
      </c>
      <c r="D14" s="24">
        <v>10</v>
      </c>
      <c r="E14" s="27" t="s">
        <v>508</v>
      </c>
      <c r="F14" s="22" t="s">
        <v>59</v>
      </c>
      <c r="H14" s="21" t="s">
        <v>635</v>
      </c>
      <c r="I14" s="22" t="s">
        <v>100</v>
      </c>
      <c r="J14" s="22" t="s">
        <v>626</v>
      </c>
      <c r="K14" s="27" t="s">
        <v>628</v>
      </c>
      <c r="L14" s="22" t="s">
        <v>33</v>
      </c>
    </row>
    <row r="15" spans="2:12" x14ac:dyDescent="0.25">
      <c r="B15" s="21" t="s">
        <v>521</v>
      </c>
      <c r="C15" s="22" t="s">
        <v>56</v>
      </c>
      <c r="D15" s="24">
        <v>6</v>
      </c>
      <c r="E15" s="27" t="s">
        <v>504</v>
      </c>
      <c r="F15" s="22" t="s">
        <v>59</v>
      </c>
      <c r="H15" s="21" t="s">
        <v>637</v>
      </c>
      <c r="I15" s="22" t="s">
        <v>110</v>
      </c>
      <c r="J15" s="22" t="s">
        <v>626</v>
      </c>
      <c r="K15" s="27" t="s">
        <v>628</v>
      </c>
      <c r="L15" s="22" t="s">
        <v>46</v>
      </c>
    </row>
    <row r="16" spans="2:12" x14ac:dyDescent="0.25">
      <c r="B16" s="21" t="s">
        <v>521</v>
      </c>
      <c r="C16" s="22" t="s">
        <v>67</v>
      </c>
      <c r="D16" s="24">
        <v>6</v>
      </c>
      <c r="E16" s="27" t="s">
        <v>504</v>
      </c>
      <c r="F16" s="22" t="s">
        <v>70</v>
      </c>
      <c r="H16" s="21" t="s">
        <v>639</v>
      </c>
      <c r="I16" s="22" t="s">
        <v>118</v>
      </c>
      <c r="J16" s="22" t="s">
        <v>626</v>
      </c>
      <c r="K16" s="27" t="s">
        <v>628</v>
      </c>
      <c r="L16" s="22" t="s">
        <v>33</v>
      </c>
    </row>
    <row r="17" spans="2:12" x14ac:dyDescent="0.25">
      <c r="B17" s="21" t="s">
        <v>53</v>
      </c>
      <c r="C17" s="22" t="s">
        <v>79</v>
      </c>
      <c r="D17" s="24">
        <v>12</v>
      </c>
      <c r="E17" s="27" t="s">
        <v>508</v>
      </c>
      <c r="F17" s="22" t="s">
        <v>82</v>
      </c>
      <c r="H17" s="21" t="s">
        <v>641</v>
      </c>
      <c r="I17" s="22" t="s">
        <v>125</v>
      </c>
      <c r="J17" s="22" t="s">
        <v>626</v>
      </c>
      <c r="K17" s="27" t="s">
        <v>628</v>
      </c>
      <c r="L17" s="22" t="s">
        <v>46</v>
      </c>
    </row>
  </sheetData>
  <mergeCells count="14">
    <mergeCell ref="A1:T1"/>
    <mergeCell ref="A2:T2"/>
    <mergeCell ref="B5:D5"/>
    <mergeCell ref="E5:G5"/>
    <mergeCell ref="H5:J5"/>
    <mergeCell ref="K5:M5"/>
    <mergeCell ref="B6:D6"/>
    <mergeCell ref="E6:G6"/>
    <mergeCell ref="H6:J6"/>
    <mergeCell ref="K6:M6"/>
    <mergeCell ref="B7:D7"/>
    <mergeCell ref="E7:G7"/>
    <mergeCell ref="H7:J7"/>
    <mergeCell ref="K7:M7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9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0" width="15" customWidth="1"/>
  </cols>
  <sheetData>
    <row r="1" ht="28" customHeight="1" spans="1:20" x14ac:dyDescent="0.25">
      <c r="A1" s="6" t="s">
        <v>1127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18" customHeight="1" spans="1:20" x14ac:dyDescent="0.25">
      <c r="A2" s="7" t="s">
        <v>1128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8" customHeight="1" spans="1:20" x14ac:dyDescent="0.25">
      <c r="A3" s="8"/>
      <c r="B3" s="9" t="s">
        <v>1079</v>
      </c>
      <c r="C3" s="9" t="s">
        <v>1073</v>
      </c>
      <c r="D3" s="9" t="s">
        <v>1046</v>
      </c>
      <c r="E3" s="9" t="s">
        <v>1080</v>
      </c>
      <c r="F3" s="9" t="s">
        <v>1081</v>
      </c>
      <c r="G3" s="9" t="s">
        <v>1075</v>
      </c>
      <c r="H3" s="10" t="s">
        <v>39</v>
      </c>
      <c r="I3" s="9" t="s">
        <v>1076</v>
      </c>
      <c r="J3" s="9" t="s">
        <v>677</v>
      </c>
      <c r="K3" s="8"/>
      <c r="L3" s="8"/>
      <c r="M3" s="8"/>
      <c r="N3" s="8"/>
      <c r="O3" s="8"/>
      <c r="P3" s="8"/>
      <c r="Q3" s="8"/>
      <c r="R3" s="8"/>
      <c r="S3" s="8"/>
      <c r="T3" s="8"/>
    </row>
    <row r="4" ht="10" customHeight="1" x14ac:dyDescent="0.25"/>
    <row r="5" spans="2:13" x14ac:dyDescent="0.25">
      <c r="B5" s="11" t="s">
        <v>13</v>
      </c>
      <c r="C5" s="11"/>
      <c r="D5" s="11"/>
      <c r="E5" s="11" t="s">
        <v>14</v>
      </c>
      <c r="F5" s="11"/>
      <c r="G5" s="11"/>
      <c r="H5" s="11" t="s">
        <v>720</v>
      </c>
      <c r="I5" s="11"/>
      <c r="J5" s="11"/>
      <c r="K5" s="11" t="s">
        <v>722</v>
      </c>
      <c r="L5" s="11"/>
      <c r="M5" s="11"/>
    </row>
    <row r="6" spans="2:13" x14ac:dyDescent="0.25">
      <c r="B6" s="12" t="str">
        <f>SUM('90_Financials'!$D$2:$D$112)</f>
        <v>$18648</v>
      </c>
      <c r="C6" s="12"/>
      <c r="D6" s="12"/>
      <c r="E6" s="12" t="str">
        <f>SUM('90_Financials'!$E$2:$E$112)</f>
        <v>$16872</v>
      </c>
      <c r="F6" s="12"/>
      <c r="G6" s="12"/>
      <c r="H6" s="12" t="str">
        <f>SUM('90_Financials'!$G$2:$G$112)</f>
        <v>$18835</v>
      </c>
      <c r="I6" s="12"/>
      <c r="J6" s="12"/>
      <c r="K6" s="12" t="str">
        <f>SUM('90_Financials'!$I$2:$I$112)</f>
        <v>$187</v>
      </c>
      <c r="L6" s="12"/>
      <c r="M6" s="12"/>
    </row>
    <row r="7" spans="2:13" x14ac:dyDescent="0.25">
      <c r="B7" s="16" t="s">
        <v>246</v>
      </c>
      <c r="C7" s="16"/>
      <c r="D7" s="16"/>
      <c r="E7" s="16" t="s">
        <v>246</v>
      </c>
      <c r="F7" s="16"/>
      <c r="G7" s="16"/>
      <c r="H7" s="16" t="s">
        <v>246</v>
      </c>
      <c r="I7" s="16"/>
      <c r="J7" s="16"/>
      <c r="K7" s="16" t="s">
        <v>246</v>
      </c>
      <c r="L7" s="16"/>
      <c r="M7" s="16"/>
    </row>
    <row r="9" spans="2:7" x14ac:dyDescent="0.25">
      <c r="B9" s="20" t="s">
        <v>1080</v>
      </c>
      <c r="C9" s="20" t="s">
        <v>13</v>
      </c>
      <c r="D9" s="20" t="s">
        <v>14</v>
      </c>
      <c r="E9" s="20" t="s">
        <v>15</v>
      </c>
      <c r="F9" s="20" t="s">
        <v>720</v>
      </c>
      <c r="G9" s="20" t="s">
        <v>722</v>
      </c>
    </row>
    <row r="10" spans="2:7" x14ac:dyDescent="0.25">
      <c r="B10" s="21" t="s">
        <v>22</v>
      </c>
      <c r="C10" s="24">
        <v>180</v>
      </c>
      <c r="D10" s="24">
        <v>112</v>
      </c>
      <c r="E10" s="24">
        <v>22</v>
      </c>
      <c r="F10" s="24">
        <v>134</v>
      </c>
      <c r="G10" s="24">
        <v>-46</v>
      </c>
    </row>
    <row r="11" spans="2:7" x14ac:dyDescent="0.25">
      <c r="B11" s="21" t="s">
        <v>36</v>
      </c>
      <c r="C11" s="24">
        <v>198</v>
      </c>
      <c r="D11" s="24">
        <v>129</v>
      </c>
      <c r="E11" s="24">
        <v>28</v>
      </c>
      <c r="F11" s="24">
        <v>157</v>
      </c>
      <c r="G11" s="24">
        <v>-41</v>
      </c>
    </row>
    <row r="12" spans="2:7" x14ac:dyDescent="0.25">
      <c r="B12" s="21" t="s">
        <v>49</v>
      </c>
      <c r="C12" s="24">
        <v>216</v>
      </c>
      <c r="D12" s="24">
        <v>147</v>
      </c>
      <c r="E12" s="24">
        <v>35</v>
      </c>
      <c r="F12" s="24">
        <v>182</v>
      </c>
      <c r="G12" s="24">
        <v>-34</v>
      </c>
    </row>
    <row r="13" spans="2:7" x14ac:dyDescent="0.25">
      <c r="B13" s="21" t="s">
        <v>58</v>
      </c>
      <c r="C13" s="24">
        <v>234</v>
      </c>
      <c r="D13" s="24">
        <v>166</v>
      </c>
      <c r="E13" s="24">
        <v>42</v>
      </c>
      <c r="F13" s="24">
        <v>208</v>
      </c>
      <c r="G13" s="24">
        <v>-26</v>
      </c>
    </row>
    <row r="14" spans="2:7" x14ac:dyDescent="0.25">
      <c r="B14" s="21" t="s">
        <v>69</v>
      </c>
      <c r="C14" s="24">
        <v>252</v>
      </c>
      <c r="D14" s="24">
        <v>186</v>
      </c>
      <c r="E14" s="24">
        <v>30</v>
      </c>
      <c r="F14" s="24">
        <v>216</v>
      </c>
      <c r="G14" s="24">
        <v>-36</v>
      </c>
    </row>
    <row r="15" spans="2:7" x14ac:dyDescent="0.25">
      <c r="B15" s="21" t="s">
        <v>81</v>
      </c>
      <c r="C15" s="24">
        <v>270</v>
      </c>
      <c r="D15" s="24">
        <v>208</v>
      </c>
      <c r="E15" s="24">
        <v>38</v>
      </c>
      <c r="F15" s="24">
        <v>246</v>
      </c>
      <c r="G15" s="24">
        <v>-24</v>
      </c>
    </row>
    <row r="16" spans="2:7" x14ac:dyDescent="0.25">
      <c r="B16" s="21" t="s">
        <v>91</v>
      </c>
      <c r="C16" s="24">
        <v>288</v>
      </c>
      <c r="D16" s="24">
        <v>230</v>
      </c>
      <c r="E16" s="24">
        <v>46</v>
      </c>
      <c r="F16" s="24">
        <v>276</v>
      </c>
      <c r="G16" s="24">
        <v>-12</v>
      </c>
    </row>
    <row r="17" spans="2:7" x14ac:dyDescent="0.25">
      <c r="B17" s="21" t="s">
        <v>96</v>
      </c>
      <c r="C17" s="24">
        <v>306</v>
      </c>
      <c r="D17" s="24">
        <v>190</v>
      </c>
      <c r="E17" s="24">
        <v>55</v>
      </c>
      <c r="F17" s="24">
        <v>245</v>
      </c>
      <c r="G17" s="24">
        <v>-61</v>
      </c>
    </row>
    <row r="18" spans="2:7" x14ac:dyDescent="0.25">
      <c r="B18" s="21" t="s">
        <v>101</v>
      </c>
      <c r="C18" s="24">
        <v>324</v>
      </c>
      <c r="D18" s="24">
        <v>211</v>
      </c>
      <c r="E18" s="24">
        <v>39</v>
      </c>
      <c r="F18" s="24">
        <v>250</v>
      </c>
      <c r="G18" s="24">
        <v>-74</v>
      </c>
    </row>
    <row r="19" spans="2:7" x14ac:dyDescent="0.25">
      <c r="B19" s="21" t="s">
        <v>106</v>
      </c>
      <c r="C19" s="24">
        <v>342</v>
      </c>
      <c r="D19" s="24">
        <v>233</v>
      </c>
      <c r="E19" s="24">
        <v>48</v>
      </c>
      <c r="F19" s="24">
        <v>281</v>
      </c>
      <c r="G19" s="24">
        <v>-61</v>
      </c>
    </row>
  </sheetData>
  <mergeCells count="14">
    <mergeCell ref="A1:T1"/>
    <mergeCell ref="A2:T2"/>
    <mergeCell ref="B5:D5"/>
    <mergeCell ref="E5:G5"/>
    <mergeCell ref="H5:J5"/>
    <mergeCell ref="K5:M5"/>
    <mergeCell ref="B6:D6"/>
    <mergeCell ref="E6:G6"/>
    <mergeCell ref="H6:J6"/>
    <mergeCell ref="K6:M6"/>
    <mergeCell ref="B7:D7"/>
    <mergeCell ref="E7:G7"/>
    <mergeCell ref="H7:J7"/>
    <mergeCell ref="K7:M7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1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0" width="15" customWidth="1"/>
  </cols>
  <sheetData>
    <row r="1" ht="28" customHeight="1" spans="1:20" x14ac:dyDescent="0.25">
      <c r="A1" s="6" t="s">
        <v>1129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18" customHeight="1" spans="1:20" x14ac:dyDescent="0.25">
      <c r="A2" s="7" t="s">
        <v>1130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8" customHeight="1" spans="1:20" x14ac:dyDescent="0.25">
      <c r="A3" s="8"/>
      <c r="B3" s="9" t="s">
        <v>1079</v>
      </c>
      <c r="C3" s="9" t="s">
        <v>1073</v>
      </c>
      <c r="D3" s="9" t="s">
        <v>1046</v>
      </c>
      <c r="E3" s="9" t="s">
        <v>1080</v>
      </c>
      <c r="F3" s="9" t="s">
        <v>1081</v>
      </c>
      <c r="G3" s="9" t="s">
        <v>1075</v>
      </c>
      <c r="H3" s="9" t="s">
        <v>39</v>
      </c>
      <c r="I3" s="10" t="s">
        <v>1076</v>
      </c>
      <c r="J3" s="9" t="s">
        <v>677</v>
      </c>
      <c r="K3" s="8"/>
      <c r="L3" s="8"/>
      <c r="M3" s="8"/>
      <c r="N3" s="8"/>
      <c r="O3" s="8"/>
      <c r="P3" s="8"/>
      <c r="Q3" s="8"/>
      <c r="R3" s="8"/>
      <c r="S3" s="8"/>
      <c r="T3" s="8"/>
    </row>
    <row r="4" ht="10" customHeight="1" x14ac:dyDescent="0.25"/>
    <row r="5" spans="2:13" x14ac:dyDescent="0.25">
      <c r="B5" s="11" t="s">
        <v>1131</v>
      </c>
      <c r="C5" s="11"/>
      <c r="D5" s="11"/>
      <c r="E5" s="11" t="s">
        <v>1076</v>
      </c>
      <c r="F5" s="11"/>
      <c r="G5" s="11"/>
      <c r="H5" s="11" t="s">
        <v>1132</v>
      </c>
      <c r="I5" s="11"/>
      <c r="J5" s="11"/>
      <c r="K5" s="11" t="s">
        <v>1133</v>
      </c>
      <c r="L5" s="11"/>
      <c r="M5" s="11"/>
    </row>
    <row r="6" spans="2:13" x14ac:dyDescent="0.25">
      <c r="B6" s="12" t="str">
        <f>SUM('90_Resources'!$G$2:$G$93)</f>
        <v>9260h</v>
      </c>
      <c r="C6" s="12"/>
      <c r="D6" s="12"/>
      <c r="E6" s="12" t="str">
        <f>SUM('90_Resources'!$F$2:$F$93)</f>
        <v>7360h</v>
      </c>
      <c r="F6" s="12"/>
      <c r="G6" s="12"/>
      <c r="H6" s="12" t="str">
        <f>COUNTIF('90_Resources'!$J$2:$J$93,"Yes")</f>
        <v>79</v>
      </c>
      <c r="I6" s="12"/>
      <c r="J6" s="12"/>
      <c r="K6" s="12" t="str">
        <f>ROUND(AVERAGE('90_Resources'!$H$2:$H$93),2)</f>
        <v>126%</v>
      </c>
      <c r="L6" s="12"/>
      <c r="M6" s="12"/>
    </row>
    <row r="7" spans="2:13" x14ac:dyDescent="0.25">
      <c r="B7" s="16" t="s">
        <v>246</v>
      </c>
      <c r="C7" s="16"/>
      <c r="D7" s="16"/>
      <c r="E7" s="16" t="s">
        <v>246</v>
      </c>
      <c r="F7" s="16"/>
      <c r="G7" s="16"/>
      <c r="H7" s="16" t="s">
        <v>246</v>
      </c>
      <c r="I7" s="16"/>
      <c r="J7" s="16"/>
      <c r="K7" s="16" t="s">
        <v>246</v>
      </c>
      <c r="L7" s="16"/>
      <c r="M7" s="16"/>
    </row>
    <row r="9" spans="2:6" x14ac:dyDescent="0.25">
      <c r="B9" s="20" t="s">
        <v>1080</v>
      </c>
      <c r="C9" s="20" t="s">
        <v>842</v>
      </c>
      <c r="D9" s="20" t="s">
        <v>1097</v>
      </c>
      <c r="E9" s="20" t="s">
        <v>1133</v>
      </c>
      <c r="F9" s="20" t="s">
        <v>1132</v>
      </c>
    </row>
    <row r="10" spans="2:6" x14ac:dyDescent="0.25">
      <c r="B10" s="21" t="s">
        <v>20</v>
      </c>
      <c r="C10" s="22" t="s">
        <v>4</v>
      </c>
      <c r="D10" s="22" t="s">
        <v>25</v>
      </c>
      <c r="E10" s="28" t="s">
        <v>1134</v>
      </c>
      <c r="F10" s="27" t="s">
        <v>46</v>
      </c>
    </row>
    <row r="11" spans="2:6" x14ac:dyDescent="0.25">
      <c r="B11" s="21" t="s">
        <v>20</v>
      </c>
      <c r="C11" s="22" t="s">
        <v>852</v>
      </c>
      <c r="D11" s="22" t="s">
        <v>25</v>
      </c>
      <c r="E11" s="28" t="s">
        <v>1135</v>
      </c>
      <c r="F11" s="27" t="s">
        <v>33</v>
      </c>
    </row>
    <row r="12" spans="2:6" x14ac:dyDescent="0.25">
      <c r="B12" s="21" t="s">
        <v>34</v>
      </c>
      <c r="C12" s="22" t="s">
        <v>4</v>
      </c>
      <c r="D12" s="22" t="s">
        <v>39</v>
      </c>
      <c r="E12" s="28" t="s">
        <v>1135</v>
      </c>
      <c r="F12" s="27" t="s">
        <v>33</v>
      </c>
    </row>
    <row r="13" spans="2:6" x14ac:dyDescent="0.25">
      <c r="B13" s="21" t="s">
        <v>34</v>
      </c>
      <c r="C13" s="22" t="s">
        <v>852</v>
      </c>
      <c r="D13" s="22" t="s">
        <v>39</v>
      </c>
      <c r="E13" s="28" t="s">
        <v>1136</v>
      </c>
      <c r="F13" s="27" t="s">
        <v>33</v>
      </c>
    </row>
    <row r="14" spans="2:6" x14ac:dyDescent="0.25">
      <c r="B14" s="21" t="s">
        <v>34</v>
      </c>
      <c r="C14" s="22" t="s">
        <v>858</v>
      </c>
      <c r="D14" s="22" t="s">
        <v>39</v>
      </c>
      <c r="E14" s="28" t="s">
        <v>1137</v>
      </c>
      <c r="F14" s="27" t="s">
        <v>33</v>
      </c>
    </row>
    <row r="15" spans="2:6" x14ac:dyDescent="0.25">
      <c r="B15" s="21" t="s">
        <v>47</v>
      </c>
      <c r="C15" s="22" t="s">
        <v>4</v>
      </c>
      <c r="D15" s="22" t="s">
        <v>52</v>
      </c>
      <c r="E15" s="28" t="s">
        <v>1136</v>
      </c>
      <c r="F15" s="27" t="s">
        <v>33</v>
      </c>
    </row>
    <row r="16" spans="2:6" x14ac:dyDescent="0.25">
      <c r="B16" s="21" t="s">
        <v>47</v>
      </c>
      <c r="C16" s="22" t="s">
        <v>852</v>
      </c>
      <c r="D16" s="22" t="s">
        <v>52</v>
      </c>
      <c r="E16" s="28" t="s">
        <v>1137</v>
      </c>
      <c r="F16" s="27" t="s">
        <v>33</v>
      </c>
    </row>
    <row r="17" spans="2:6" x14ac:dyDescent="0.25">
      <c r="B17" s="21" t="s">
        <v>56</v>
      </c>
      <c r="C17" s="22" t="s">
        <v>4</v>
      </c>
      <c r="D17" s="22" t="s">
        <v>61</v>
      </c>
      <c r="E17" s="28" t="s">
        <v>1137</v>
      </c>
      <c r="F17" s="27" t="s">
        <v>33</v>
      </c>
    </row>
    <row r="18" spans="2:6" x14ac:dyDescent="0.25">
      <c r="B18" s="21" t="s">
        <v>56</v>
      </c>
      <c r="C18" s="22" t="s">
        <v>852</v>
      </c>
      <c r="D18" s="22" t="s">
        <v>61</v>
      </c>
      <c r="E18" s="28" t="s">
        <v>1138</v>
      </c>
      <c r="F18" s="27" t="s">
        <v>33</v>
      </c>
    </row>
    <row r="19" spans="2:6" x14ac:dyDescent="0.25">
      <c r="B19" s="21" t="s">
        <v>56</v>
      </c>
      <c r="C19" s="22" t="s">
        <v>858</v>
      </c>
      <c r="D19" s="22" t="s">
        <v>61</v>
      </c>
      <c r="E19" s="28" t="s">
        <v>1139</v>
      </c>
      <c r="F19" s="27" t="s">
        <v>33</v>
      </c>
    </row>
    <row r="20" spans="2:6" x14ac:dyDescent="0.25">
      <c r="B20" s="21" t="s">
        <v>67</v>
      </c>
      <c r="C20" s="22" t="s">
        <v>4</v>
      </c>
      <c r="D20" s="22" t="s">
        <v>72</v>
      </c>
      <c r="E20" s="28" t="s">
        <v>1138</v>
      </c>
      <c r="F20" s="27" t="s">
        <v>33</v>
      </c>
    </row>
    <row r="21" spans="2:6" x14ac:dyDescent="0.25">
      <c r="B21" s="21" t="s">
        <v>67</v>
      </c>
      <c r="C21" s="22" t="s">
        <v>852</v>
      </c>
      <c r="D21" s="22" t="s">
        <v>72</v>
      </c>
      <c r="E21" s="28" t="s">
        <v>1139</v>
      </c>
      <c r="F21" s="27" t="s">
        <v>33</v>
      </c>
    </row>
  </sheetData>
  <mergeCells count="14">
    <mergeCell ref="A1:T1"/>
    <mergeCell ref="A2:T2"/>
    <mergeCell ref="B5:D5"/>
    <mergeCell ref="E5:G5"/>
    <mergeCell ref="H5:J5"/>
    <mergeCell ref="K5:M5"/>
    <mergeCell ref="B6:D6"/>
    <mergeCell ref="E6:G6"/>
    <mergeCell ref="H6:J6"/>
    <mergeCell ref="K6:M6"/>
    <mergeCell ref="B7:D7"/>
    <mergeCell ref="E7:G7"/>
    <mergeCell ref="H7:J7"/>
    <mergeCell ref="K7:M7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3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0" width="15" customWidth="1"/>
  </cols>
  <sheetData>
    <row r="1" ht="28" customHeight="1" spans="1:20" x14ac:dyDescent="0.25">
      <c r="A1" s="6" t="s">
        <v>1140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18" customHeight="1" spans="1:20" x14ac:dyDescent="0.25">
      <c r="A2" s="7" t="s">
        <v>1141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8" customHeight="1" spans="1:20" x14ac:dyDescent="0.25">
      <c r="A3" s="8"/>
      <c r="B3" s="9" t="s">
        <v>1079</v>
      </c>
      <c r="C3" s="9" t="s">
        <v>1073</v>
      </c>
      <c r="D3" s="9" t="s">
        <v>1046</v>
      </c>
      <c r="E3" s="9" t="s">
        <v>1080</v>
      </c>
      <c r="F3" s="9" t="s">
        <v>1081</v>
      </c>
      <c r="G3" s="9" t="s">
        <v>1075</v>
      </c>
      <c r="H3" s="9" t="s">
        <v>39</v>
      </c>
      <c r="I3" s="9" t="s">
        <v>1076</v>
      </c>
      <c r="J3" s="10" t="s">
        <v>677</v>
      </c>
      <c r="K3" s="8"/>
      <c r="L3" s="8"/>
      <c r="M3" s="8"/>
      <c r="N3" s="8"/>
      <c r="O3" s="8"/>
      <c r="P3" s="8"/>
      <c r="Q3" s="8"/>
      <c r="R3" s="8"/>
      <c r="S3" s="8"/>
      <c r="T3" s="8"/>
    </row>
    <row r="4" ht="10" customHeight="1" x14ac:dyDescent="0.25"/>
    <row r="5" spans="2:13" x14ac:dyDescent="0.25">
      <c r="B5" s="11" t="s">
        <v>1142</v>
      </c>
      <c r="C5" s="11"/>
      <c r="D5" s="11"/>
      <c r="E5" s="11" t="s">
        <v>1143</v>
      </c>
      <c r="F5" s="11"/>
      <c r="G5" s="11"/>
      <c r="H5" s="11" t="s">
        <v>1120</v>
      </c>
      <c r="I5" s="11"/>
      <c r="J5" s="11"/>
      <c r="K5" s="11" t="s">
        <v>1144</v>
      </c>
      <c r="L5" s="11"/>
      <c r="M5" s="11"/>
    </row>
    <row r="6" spans="2:13" x14ac:dyDescent="0.25">
      <c r="B6" s="12" t="str">
        <f>COUNTIF('90_BusinessCases'!$C$2:$C$38,"Approved")</f>
        <v>15</v>
      </c>
      <c r="C6" s="12"/>
      <c r="D6" s="12"/>
      <c r="E6" s="12" t="str">
        <f>COUNTIF('90_Projects'!$S$2:$S$38,"Yes")</f>
        <v>9</v>
      </c>
      <c r="F6" s="12"/>
      <c r="G6" s="12"/>
      <c r="H6" s="12" t="str">
        <f>COUNTIF('90_Risks'!$J$2:$J$51,"Open")</f>
        <v>12</v>
      </c>
      <c r="I6" s="12"/>
      <c r="J6" s="12"/>
      <c r="K6" s="12" t="str">
        <f>COUNTIF('90_Risks'!$K$2:$K$51,"&gt;20")</f>
        <v>8</v>
      </c>
      <c r="L6" s="12"/>
      <c r="M6" s="12"/>
    </row>
    <row r="7" spans="2:13" x14ac:dyDescent="0.25">
      <c r="B7" s="16" t="s">
        <v>246</v>
      </c>
      <c r="C7" s="16"/>
      <c r="D7" s="16"/>
      <c r="E7" s="16" t="s">
        <v>246</v>
      </c>
      <c r="F7" s="16"/>
      <c r="G7" s="16"/>
      <c r="H7" s="16" t="s">
        <v>246</v>
      </c>
      <c r="I7" s="16"/>
      <c r="J7" s="16"/>
      <c r="K7" s="16" t="s">
        <v>246</v>
      </c>
      <c r="L7" s="16"/>
      <c r="M7" s="16"/>
    </row>
    <row r="9" spans="2:5" x14ac:dyDescent="0.25">
      <c r="B9" s="20" t="s">
        <v>1126</v>
      </c>
      <c r="C9" s="20" t="s">
        <v>229</v>
      </c>
      <c r="D9" s="20" t="s">
        <v>1145</v>
      </c>
      <c r="E9" s="20" t="s">
        <v>227</v>
      </c>
    </row>
    <row r="10" spans="2:5" x14ac:dyDescent="0.25">
      <c r="B10" s="21" t="s">
        <v>1146</v>
      </c>
      <c r="C10" s="22" t="s">
        <v>39</v>
      </c>
      <c r="D10" s="22" t="s">
        <v>234</v>
      </c>
      <c r="E10" s="27" t="s">
        <v>515</v>
      </c>
    </row>
    <row r="11" spans="2:5" x14ac:dyDescent="0.25">
      <c r="B11" s="21" t="s">
        <v>1147</v>
      </c>
      <c r="C11" s="22" t="s">
        <v>681</v>
      </c>
      <c r="D11" s="22" t="s">
        <v>964</v>
      </c>
      <c r="E11" s="27" t="s">
        <v>252</v>
      </c>
    </row>
    <row r="12" spans="2:5" x14ac:dyDescent="0.25">
      <c r="B12" s="21" t="s">
        <v>1148</v>
      </c>
      <c r="C12" s="22" t="s">
        <v>84</v>
      </c>
      <c r="D12" s="22" t="s">
        <v>256</v>
      </c>
      <c r="E12" s="27" t="s">
        <v>515</v>
      </c>
    </row>
    <row r="13" spans="2:5" x14ac:dyDescent="0.25">
      <c r="B13" s="21" t="s">
        <v>1149</v>
      </c>
      <c r="C13" s="22" t="s">
        <v>1150</v>
      </c>
      <c r="D13" s="22" t="s">
        <v>75</v>
      </c>
      <c r="E13" s="27" t="s">
        <v>628</v>
      </c>
    </row>
  </sheetData>
  <mergeCells count="14">
    <mergeCell ref="A1:T1"/>
    <mergeCell ref="A2:T2"/>
    <mergeCell ref="B5:D5"/>
    <mergeCell ref="E5:G5"/>
    <mergeCell ref="H5:J5"/>
    <mergeCell ref="K5:M5"/>
    <mergeCell ref="B6:D6"/>
    <mergeCell ref="E6:G6"/>
    <mergeCell ref="H6:J6"/>
    <mergeCell ref="K6:M6"/>
    <mergeCell ref="B7:D7"/>
    <mergeCell ref="E7:G7"/>
    <mergeCell ref="H7:J7"/>
    <mergeCell ref="K7:M7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90_Projects</vt:lpstr>
      <vt:lpstr>90_Milestones</vt:lpstr>
      <vt:lpstr>90_Risks</vt:lpstr>
      <vt:lpstr>90_Issues</vt:lpstr>
      <vt:lpstr>90_BusinessCases</vt:lpstr>
      <vt:lpstr>90_Financials</vt:lpstr>
      <vt:lpstr>90_Resources</vt:lpstr>
      <vt:lpstr>90_StatusUpdates</vt:lpstr>
      <vt:lpstr>91_Dimensions</vt:lpstr>
      <vt:lpstr>92_Measures_Config</vt:lpstr>
      <vt:lpstr>93_Refresh_Log</vt:lpstr>
      <vt:lpstr>00_Landing</vt:lpstr>
      <vt:lpstr>01_Executive_Dashboard</vt:lpstr>
      <vt:lpstr>02_Portfolio_Tracker</vt:lpstr>
      <vt:lpstr>03_Project_Health</vt:lpstr>
      <vt:lpstr>04_Business_Case_Tracker</vt:lpstr>
      <vt:lpstr>05_RAID_Log_Dashboard</vt:lpstr>
      <vt:lpstr>06_Financial_Tracking</vt:lpstr>
      <vt:lpstr>07_Resource_Capacity</vt:lpstr>
      <vt:lpstr>08_Steering_Committee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Praxiox</dc:creator>
  <dc:title/>
  <dc:subject/>
  <dc:description/>
  <cp:keywords/>
  <cp:category/>
  <cp:lastModifiedBy>Unknown</cp:lastModifiedBy>
  <dcterms:created xsi:type="dcterms:W3CDTF">2026-05-10T15:32:00Z</dcterms:created>
  <dcterms:modified xsi:type="dcterms:W3CDTF">2026-05-10T15:32:00Z</dcterms:modified>
</cp:coreProperties>
</file>